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65" tabRatio="500"/>
  </bookViews>
  <sheets>
    <sheet name="CRONOG" sheetId="2" r:id="rId1"/>
    <sheet name="PLANILHA" sheetId="1" r:id="rId2"/>
  </sheets>
  <definedNames>
    <definedName name="_xlnm.Print_Area" localSheetId="0">CRONOG!$A$1:$L$41</definedName>
    <definedName name="_xlnm.Print_Area" localSheetId="1">PLANILHA!$A$1:$G$63</definedName>
    <definedName name="Excel_BuiltIn_Print_Area" localSheetId="0">CRONOG!$A$1:$K$39</definedName>
    <definedName name="Excel_BuiltIn_Print_Area" localSheetId="1">PLANILHA!$A$3:$F$62</definedName>
    <definedName name="Excel_BuiltIn_Print_Titles" localSheetId="1">PLANILHA!$3:$5</definedName>
    <definedName name="_xlnm.Print_Titles" localSheetId="1">PLANILHA!$3:$5</definedName>
  </definedNames>
  <calcPr calcId="144525"/>
</workbook>
</file>

<file path=xl/sharedStrings.xml><?xml version="1.0" encoding="utf-8"?>
<sst xmlns="http://schemas.openxmlformats.org/spreadsheetml/2006/main" count="112" uniqueCount="90">
  <si>
    <t>CRONOGRAMA FÍSICO- FINANCEIRO</t>
  </si>
  <si>
    <t xml:space="preserve">TOMADOR:  </t>
  </si>
  <si>
    <t>PREFEITURA DO MUNICÍPIO DE TAQUARITUBA</t>
  </si>
  <si>
    <t>EMPREENDIMENTO</t>
  </si>
  <si>
    <t>CONSTRUÇÃO DE MURO ARRIMO, SITUADO NA RUA ANGELO DE OLIVEIRA</t>
  </si>
  <si>
    <t>BOLETIM CDHU 186(SEM DESONERAÇÃO)</t>
  </si>
  <si>
    <t>ITEM</t>
  </si>
  <si>
    <t>DISCRIMINAÇÃO DAS ATIVIDADES</t>
  </si>
  <si>
    <t>VALOR DOS ITENS</t>
  </si>
  <si>
    <t xml:space="preserve">A Realizar em ( X ) Mes(es)  </t>
  </si>
  <si>
    <t>Total (em R$)</t>
  </si>
  <si>
    <t>TOTAIS</t>
  </si>
  <si>
    <t>Responsável Técnico</t>
  </si>
  <si>
    <t>Prefeito Municipal</t>
  </si>
  <si>
    <t>Nome:</t>
  </si>
  <si>
    <t>WILLIAM RAFAEL PULZ DA SILVA</t>
  </si>
  <si>
    <t>EDER MIANO PEREIRA</t>
  </si>
  <si>
    <t>Reg. Profissional: CREA</t>
  </si>
  <si>
    <t>507.021.909-4</t>
  </si>
  <si>
    <t>RG:  34.303.910-2</t>
  </si>
  <si>
    <t>CPF: 288.013.848-58</t>
  </si>
  <si>
    <t>Assinatura:</t>
  </si>
  <si>
    <t>TAQUARITUBA, 06 DE SETEMBRO DE 2022</t>
  </si>
  <si>
    <t>OBRA: CONSTRUÇÃO DE MURO ARRIMO, SITUADO NA RUA ANGELO DE OLIVEIRA</t>
  </si>
  <si>
    <t>ENDEREÇO:  –  RUA ANGELO DE OLIVEIRA, S/Nº - SANTA RITA DE CASSIA - TAQUARITUBA/SP</t>
  </si>
  <si>
    <t>TABELA DE REFERENCIA: Boletim 186 – CDHU (sem desoneração)</t>
  </si>
  <si>
    <t>valores em R$</t>
  </si>
  <si>
    <t>Nº</t>
  </si>
  <si>
    <t>UNID.</t>
  </si>
  <si>
    <t>QUANT.</t>
  </si>
  <si>
    <t>VALOR UNITÁRIO</t>
  </si>
  <si>
    <t>VALOR</t>
  </si>
  <si>
    <t>TOTAL COM BDI</t>
  </si>
  <si>
    <t>SERVIÇOS PRELIMINARES</t>
  </si>
  <si>
    <t>0208040</t>
  </si>
  <si>
    <t>Placa em lona com impressão digital e requadro em metalon</t>
  </si>
  <si>
    <t>m²</t>
  </si>
  <si>
    <t>0202150</t>
  </si>
  <si>
    <t>Locação de container tipo depósito - área mínima de 13,80 m²</t>
  </si>
  <si>
    <t>unmes</t>
  </si>
  <si>
    <t>INICIO, APOIO E ADM. DE OBRA</t>
  </si>
  <si>
    <t>0210050</t>
  </si>
  <si>
    <t xml:space="preserve">Locação para muros, cercas e alambrados </t>
  </si>
  <si>
    <t>m</t>
  </si>
  <si>
    <t>SERVIÇO EM SOLO E ROCHA MANUAL</t>
  </si>
  <si>
    <t>0602020</t>
  </si>
  <si>
    <t xml:space="preserve">Escavação manual em solo de 1ª e 2ª categoria em vala ou cava até 1,50 m </t>
  </si>
  <si>
    <t>m3</t>
  </si>
  <si>
    <t>0611040</t>
  </si>
  <si>
    <t>Reaterro manual apiloado sem controle de compactação</t>
  </si>
  <si>
    <t>FORMA</t>
  </si>
  <si>
    <t>0901020</t>
  </si>
  <si>
    <t xml:space="preserve">Forma em madeira comum para fundação </t>
  </si>
  <si>
    <t>m2</t>
  </si>
  <si>
    <t>0901030</t>
  </si>
  <si>
    <t xml:space="preserve">Forma em madeira comum para estrutura </t>
  </si>
  <si>
    <t>ARMADURA</t>
  </si>
  <si>
    <t xml:space="preserve">Armadura em barra de aço CA-50 (A ou B) fyk= 500 MPa </t>
  </si>
  <si>
    <t>kg</t>
  </si>
  <si>
    <t xml:space="preserve">Armadura em tela soldada de aço </t>
  </si>
  <si>
    <t>CONCRETO MASSA E LASTRO</t>
  </si>
  <si>
    <t>Concreto usinado, fck = 25,0 MPa (vigas baldrames, colunas e viga intermediária)</t>
  </si>
  <si>
    <t>Lançamento e adensamento de concreto ou massa em fundação</t>
  </si>
  <si>
    <t>Lançamento e adensamento de concreto ou massa em estrutura</t>
  </si>
  <si>
    <t>Lastro de pedra britada</t>
  </si>
  <si>
    <t>Concreto usinado, fck = 30,0 MPa (pavimento em concreto)</t>
  </si>
  <si>
    <t>FUNDAÇÃO PROFUNDA</t>
  </si>
  <si>
    <t>Broca em concreto armado diâmetro de 25 cm - completa</t>
  </si>
  <si>
    <t>M</t>
  </si>
  <si>
    <t>ALVENARIA</t>
  </si>
  <si>
    <t>Alvenaria de bloco cerâmico de vedação, uso revestido, de 14 cm</t>
  </si>
  <si>
    <t>REVESTIMENTO</t>
  </si>
  <si>
    <t>Chapisco</t>
  </si>
  <si>
    <t xml:space="preserve">Emboço desempenado com espuma de poliéster </t>
  </si>
  <si>
    <t>ESQUADRIAS</t>
  </si>
  <si>
    <t>Sob consulta</t>
  </si>
  <si>
    <t>Gradil light malha 50x200 mm, 2500 mm (L) x 1530mm (H), fio 4,0 mmm 3,83 m.², cor azul</t>
  </si>
  <si>
    <t>peça</t>
  </si>
  <si>
    <t>Montante aparafusado 60x40 - 1,5 mm - 1600 (H), base 130x130x3,75 mm, 4 furos, cor azul</t>
  </si>
  <si>
    <t>IMPERMEABILIZAÇÃO</t>
  </si>
  <si>
    <t xml:space="preserve">Impermeabilização em argamassa polimérica para umidade e água de percolação </t>
  </si>
  <si>
    <t xml:space="preserve">PINTURA </t>
  </si>
  <si>
    <t>Tinta látex em massa, inclusive preparo</t>
  </si>
  <si>
    <t>LIMPEZA DA OBRA</t>
  </si>
  <si>
    <t>0508060</t>
  </si>
  <si>
    <t>Transporte de entulho, para distâncias superiores ao 3° km até o 5° km</t>
  </si>
  <si>
    <t>EDER  MIANO PEREIRA</t>
  </si>
  <si>
    <t>PREFEITO MUNICIPAL</t>
  </si>
  <si>
    <t>Engenheiro Civil – CREA/SP 507.021.909-4</t>
  </si>
  <si>
    <t>RESPONSÁVEL TÉCNICO</t>
  </si>
</sst>
</file>

<file path=xl/styles.xml><?xml version="1.0" encoding="utf-8"?>
<styleSheet xmlns="http://schemas.openxmlformats.org/spreadsheetml/2006/main">
  <numFmts count="8">
    <numFmt numFmtId="176" formatCode="_(&quot;Cr$&quot;* #,##0.00_);_(&quot;Cr$&quot;* \(#,##0.00\);_(&quot;Cr$&quot;* \-??_);_(@_)"/>
    <numFmt numFmtId="177" formatCode="_-* #,##0_-;\-* #,##0_-;_-* &quot;-&quot;_-;_-@_-"/>
    <numFmt numFmtId="178" formatCode="_(* #,##0.00_);_(* \(#,##0.00\);_(* \-??_);_(@_)"/>
    <numFmt numFmtId="179" formatCode="#,##0.00_ ;\-#,##0.00\ "/>
    <numFmt numFmtId="180" formatCode="_-&quot;R$&quot;\ * #,##0_-;\-&quot;R$&quot;\ * #,##0_-;_-&quot;R$&quot;\ * &quot;-&quot;_-;_-@_-"/>
    <numFmt numFmtId="181" formatCode="mm/yy"/>
    <numFmt numFmtId="182" formatCode="_-[$R$-416]\ * #,##0.00_-;\-[$R$-416]\ * #,##0.00_-;_-[$R$-416]\ * \-??_-;_-@_-"/>
    <numFmt numFmtId="183" formatCode="#,##0.00;\-#,##0.00"/>
  </numFmts>
  <fonts count="51">
    <font>
      <sz val="10"/>
      <name val="Arial"/>
      <charset val="134"/>
    </font>
    <font>
      <sz val="10"/>
      <color indexed="56"/>
      <name val="Verdana"/>
      <charset val="134"/>
    </font>
    <font>
      <b/>
      <sz val="10"/>
      <color indexed="56"/>
      <name val="Verdana"/>
      <charset val="134"/>
    </font>
    <font>
      <b/>
      <sz val="11"/>
      <color indexed="56"/>
      <name val="Verdana"/>
      <charset val="134"/>
    </font>
    <font>
      <b/>
      <sz val="11"/>
      <color theme="1"/>
      <name val="Arial"/>
      <charset val="134"/>
    </font>
    <font>
      <sz val="11"/>
      <color indexed="56"/>
      <name val="Verdana"/>
      <charset val="134"/>
    </font>
    <font>
      <sz val="11"/>
      <color indexed="8"/>
      <name val="Arial"/>
      <charset val="134"/>
    </font>
    <font>
      <sz val="12"/>
      <color indexed="8"/>
      <name val="Arial"/>
      <charset val="134"/>
    </font>
    <font>
      <sz val="11"/>
      <color rgb="FF333333"/>
      <name val="Arial"/>
      <charset val="134"/>
    </font>
    <font>
      <sz val="10"/>
      <color indexed="8"/>
      <name val="Arial"/>
      <charset val="134"/>
    </font>
    <font>
      <sz val="11"/>
      <color indexed="10"/>
      <name val="Verdana"/>
      <charset val="134"/>
    </font>
    <font>
      <sz val="11"/>
      <color indexed="18"/>
      <name val="Verdana"/>
      <charset val="134"/>
    </font>
    <font>
      <sz val="11"/>
      <name val="Arial"/>
      <charset val="134"/>
    </font>
    <font>
      <sz val="11"/>
      <color theme="1"/>
      <name val="Calibri"/>
      <charset val="134"/>
      <scheme val="minor"/>
    </font>
    <font>
      <sz val="11"/>
      <color theme="8"/>
      <name val="Verdana"/>
      <charset val="134"/>
    </font>
    <font>
      <b/>
      <i/>
      <sz val="11"/>
      <color indexed="56"/>
      <name val="Verdana"/>
      <charset val="134"/>
    </font>
    <font>
      <sz val="12"/>
      <color indexed="56"/>
      <name val="Verdana"/>
      <charset val="134"/>
    </font>
    <font>
      <sz val="8"/>
      <color indexed="56"/>
      <name val="Verdana"/>
      <charset val="134"/>
    </font>
    <font>
      <sz val="14"/>
      <color indexed="56"/>
      <name val="Verdana"/>
      <charset val="134"/>
    </font>
    <font>
      <b/>
      <sz val="14"/>
      <color indexed="56"/>
      <name val="Verdana"/>
      <charset val="134"/>
    </font>
    <font>
      <b/>
      <sz val="12"/>
      <color indexed="56"/>
      <name val="Verdana"/>
      <charset val="134"/>
    </font>
    <font>
      <sz val="13"/>
      <color indexed="56"/>
      <name val="Verdana"/>
      <charset val="134"/>
    </font>
    <font>
      <b/>
      <sz val="16"/>
      <color indexed="56"/>
      <name val="Verdana"/>
      <charset val="134"/>
    </font>
    <font>
      <sz val="16"/>
      <color indexed="56"/>
      <name val="Verdana"/>
      <charset val="134"/>
    </font>
    <font>
      <b/>
      <sz val="12"/>
      <color indexed="8"/>
      <name val="Arial Narrow"/>
      <charset val="134"/>
    </font>
    <font>
      <sz val="12"/>
      <color indexed="56"/>
      <name val="Arial"/>
      <charset val="134"/>
    </font>
    <font>
      <b/>
      <sz val="12"/>
      <name val="Arial Narrow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20"/>
      <color indexed="56"/>
      <name val="Verdana"/>
      <charset val="134"/>
    </font>
    <font>
      <sz val="12"/>
      <color indexed="9"/>
      <name val="Arial"/>
      <charset val="134"/>
    </font>
    <font>
      <sz val="11"/>
      <color theme="1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5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medium">
        <color indexed="56"/>
      </left>
      <right/>
      <top/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/>
      <right/>
      <top style="medium">
        <color indexed="56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56"/>
      </right>
      <top style="medium">
        <color indexed="8"/>
      </top>
      <bottom style="thin">
        <color indexed="8"/>
      </bottom>
      <diagonal/>
    </border>
    <border>
      <left style="medium">
        <color indexed="56"/>
      </left>
      <right/>
      <top style="medium">
        <color indexed="8"/>
      </top>
      <bottom style="medium">
        <color indexed="8"/>
      </bottom>
      <diagonal/>
    </border>
    <border>
      <left style="medium">
        <color indexed="56"/>
      </left>
      <right style="medium">
        <color indexed="56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medium">
        <color indexed="56"/>
      </bottom>
      <diagonal/>
    </border>
    <border>
      <left style="medium">
        <color indexed="8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 style="medium">
        <color indexed="8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 style="medium">
        <color indexed="8"/>
      </left>
      <right style="medium">
        <color indexed="56"/>
      </right>
      <top style="thin">
        <color indexed="56"/>
      </top>
      <bottom style="medium">
        <color indexed="8"/>
      </bottom>
      <diagonal/>
    </border>
    <border>
      <left style="medium">
        <color indexed="56"/>
      </left>
      <right/>
      <top style="thin">
        <color indexed="56"/>
      </top>
      <bottom style="medium">
        <color indexed="8"/>
      </bottom>
      <diagonal/>
    </border>
    <border>
      <left/>
      <right style="medium">
        <color indexed="56"/>
      </right>
      <top/>
      <bottom/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56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78" fontId="0" fillId="0" borderId="0" applyFill="0" applyBorder="0" applyAlignment="0" applyProtection="0"/>
    <xf numFmtId="177" fontId="32" fillId="0" borderId="0" applyFont="0" applyFill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9" fontId="0" fillId="0" borderId="0" applyFill="0" applyBorder="0" applyAlignment="0" applyProtection="0"/>
    <xf numFmtId="0" fontId="35" fillId="0" borderId="46" applyNumberFormat="0" applyFill="0" applyAlignment="0" applyProtection="0">
      <alignment vertical="center"/>
    </xf>
    <xf numFmtId="0" fontId="36" fillId="13" borderId="47" applyNumberFormat="0" applyAlignment="0" applyProtection="0">
      <alignment vertical="center"/>
    </xf>
    <xf numFmtId="180" fontId="32" fillId="0" borderId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176" fontId="0" fillId="0" borderId="0" applyFill="0" applyBorder="0" applyAlignment="0" applyProtection="0"/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2" fillId="16" borderId="48" applyNumberFormat="0" applyFont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5" fillId="0" borderId="50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46" fillId="0" borderId="50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4" fillId="0" borderId="51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7" fillId="24" borderId="52" applyNumberFormat="0" applyAlignment="0" applyProtection="0">
      <alignment vertical="center"/>
    </xf>
    <xf numFmtId="0" fontId="48" fillId="27" borderId="53" applyNumberFormat="0" applyAlignment="0" applyProtection="0">
      <alignment vertical="center"/>
    </xf>
    <xf numFmtId="0" fontId="50" fillId="27" borderId="52" applyNumberFormat="0" applyAlignment="0" applyProtection="0">
      <alignment vertical="center"/>
    </xf>
    <xf numFmtId="0" fontId="43" fillId="0" borderId="49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</cellStyleXfs>
  <cellXfs count="1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81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0" fontId="4" fillId="0" borderId="3" xfId="4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178" fontId="3" fillId="2" borderId="5" xfId="0" applyNumberFormat="1" applyFont="1" applyFill="1" applyBorder="1" applyAlignment="1">
      <alignment vertical="center" wrapText="1"/>
    </xf>
    <xf numFmtId="178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182" fontId="5" fillId="2" borderId="5" xfId="0" applyNumberFormat="1" applyFont="1" applyFill="1" applyBorder="1" applyAlignment="1">
      <alignment vertical="center" wrapText="1"/>
    </xf>
    <xf numFmtId="182" fontId="3" fillId="2" borderId="5" xfId="9" applyNumberFormat="1" applyFont="1" applyFill="1" applyBorder="1" applyAlignment="1" applyProtection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178" fontId="5" fillId="0" borderId="5" xfId="0" applyNumberFormat="1" applyFont="1" applyFill="1" applyBorder="1" applyAlignment="1">
      <alignment horizontal="center" vertical="center" wrapText="1"/>
    </xf>
    <xf numFmtId="178" fontId="5" fillId="0" borderId="5" xfId="1" applyNumberFormat="1" applyFont="1" applyFill="1" applyBorder="1" applyAlignment="1" applyProtection="1">
      <alignment horizontal="center" vertical="center" wrapText="1"/>
    </xf>
    <xf numFmtId="182" fontId="5" fillId="0" borderId="5" xfId="0" applyNumberFormat="1" applyFont="1" applyFill="1" applyBorder="1" applyAlignment="1">
      <alignment vertical="center" wrapText="1"/>
    </xf>
    <xf numFmtId="182" fontId="5" fillId="0" borderId="5" xfId="9" applyNumberFormat="1" applyFont="1" applyFill="1" applyBorder="1" applyAlignment="1" applyProtection="1">
      <alignment vertical="center" wrapText="1"/>
    </xf>
    <xf numFmtId="0" fontId="6" fillId="0" borderId="5" xfId="0" applyFont="1" applyBorder="1"/>
    <xf numFmtId="0" fontId="7" fillId="0" borderId="5" xfId="0" applyFont="1" applyBorder="1"/>
    <xf numFmtId="0" fontId="8" fillId="0" borderId="0" xfId="0" applyFont="1" applyAlignment="1">
      <alignment wrapText="1"/>
    </xf>
    <xf numFmtId="0" fontId="9" fillId="0" borderId="5" xfId="0" applyFont="1" applyBorder="1" applyAlignment="1">
      <alignment wrapText="1"/>
    </xf>
    <xf numFmtId="0" fontId="9" fillId="0" borderId="0" xfId="0" applyFont="1" applyAlignment="1">
      <alignment wrapText="1"/>
    </xf>
    <xf numFmtId="178" fontId="10" fillId="0" borderId="5" xfId="0" applyNumberFormat="1" applyFont="1" applyFill="1" applyBorder="1" applyAlignment="1">
      <alignment horizontal="center" vertical="center" wrapText="1"/>
    </xf>
    <xf numFmtId="178" fontId="10" fillId="0" borderId="5" xfId="1" applyNumberFormat="1" applyFont="1" applyFill="1" applyBorder="1" applyAlignment="1" applyProtection="1">
      <alignment horizontal="center" vertical="center" wrapText="1"/>
    </xf>
    <xf numFmtId="182" fontId="10" fillId="0" borderId="5" xfId="0" applyNumberFormat="1" applyFont="1" applyFill="1" applyBorder="1" applyAlignment="1">
      <alignment vertical="center" wrapText="1"/>
    </xf>
    <xf numFmtId="0" fontId="6" fillId="0" borderId="0" xfId="0" applyFont="1"/>
    <xf numFmtId="178" fontId="11" fillId="0" borderId="5" xfId="0" applyNumberFormat="1" applyFont="1" applyFill="1" applyBorder="1" applyAlignment="1">
      <alignment horizontal="center" vertical="center" wrapText="1"/>
    </xf>
    <xf numFmtId="178" fontId="11" fillId="0" borderId="5" xfId="1" applyNumberFormat="1" applyFont="1" applyFill="1" applyBorder="1" applyAlignment="1" applyProtection="1">
      <alignment horizontal="center" vertical="center" wrapText="1"/>
    </xf>
    <xf numFmtId="182" fontId="11" fillId="0" borderId="5" xfId="0" applyNumberFormat="1" applyFont="1" applyFill="1" applyBorder="1" applyAlignment="1">
      <alignment vertical="center" wrapText="1"/>
    </xf>
    <xf numFmtId="0" fontId="12" fillId="0" borderId="0" xfId="0" applyFont="1"/>
    <xf numFmtId="4" fontId="13" fillId="0" borderId="7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78" fontId="3" fillId="0" borderId="0" xfId="0" applyNumberFormat="1" applyFont="1" applyFill="1" applyAlignment="1">
      <alignment vertical="center" wrapText="1"/>
    </xf>
    <xf numFmtId="182" fontId="3" fillId="0" borderId="5" xfId="9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vertical="center" wrapText="1"/>
    </xf>
    <xf numFmtId="0" fontId="6" fillId="3" borderId="0" xfId="0" applyFont="1" applyFill="1" applyAlignment="1">
      <alignment horizontal="left" vertical="top" wrapText="1"/>
    </xf>
    <xf numFmtId="0" fontId="8" fillId="0" borderId="0" xfId="0" applyFont="1"/>
    <xf numFmtId="0" fontId="5" fillId="0" borderId="8" xfId="0" applyNumberFormat="1" applyFont="1" applyFill="1" applyBorder="1" applyAlignment="1">
      <alignment horizontal="center" vertical="center" wrapText="1"/>
    </xf>
    <xf numFmtId="182" fontId="1" fillId="0" borderId="0" xfId="0" applyNumberFormat="1" applyFont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178" fontId="14" fillId="0" borderId="5" xfId="1" applyNumberFormat="1" applyFont="1" applyFill="1" applyBorder="1" applyAlignment="1" applyProtection="1">
      <alignment horizontal="center" vertical="center" wrapText="1"/>
    </xf>
    <xf numFmtId="182" fontId="5" fillId="3" borderId="5" xfId="0" applyNumberFormat="1" applyFont="1" applyFill="1" applyBorder="1" applyAlignment="1">
      <alignment vertical="center" wrapText="1"/>
    </xf>
    <xf numFmtId="178" fontId="5" fillId="0" borderId="9" xfId="0" applyNumberFormat="1" applyFont="1" applyFill="1" applyBorder="1" applyAlignment="1">
      <alignment horizontal="center" vertical="center" wrapText="1"/>
    </xf>
    <xf numFmtId="178" fontId="5" fillId="0" borderId="9" xfId="1" applyNumberFormat="1" applyFont="1" applyFill="1" applyBorder="1" applyAlignment="1" applyProtection="1">
      <alignment horizontal="center" vertical="center" wrapText="1"/>
    </xf>
    <xf numFmtId="182" fontId="5" fillId="3" borderId="10" xfId="0" applyNumberFormat="1" applyFont="1" applyFill="1" applyBorder="1" applyAlignment="1">
      <alignment vertical="center" wrapText="1"/>
    </xf>
    <xf numFmtId="178" fontId="3" fillId="2" borderId="8" xfId="0" applyNumberFormat="1" applyFont="1" applyFill="1" applyBorder="1" applyAlignment="1">
      <alignment horizontal="left" vertical="center" wrapText="1"/>
    </xf>
    <xf numFmtId="178" fontId="3" fillId="2" borderId="9" xfId="0" applyNumberFormat="1" applyFont="1" applyFill="1" applyBorder="1" applyAlignment="1">
      <alignment horizontal="left" vertical="center" wrapText="1"/>
    </xf>
    <xf numFmtId="178" fontId="3" fillId="2" borderId="10" xfId="0" applyNumberFormat="1" applyFont="1" applyFill="1" applyBorder="1" applyAlignment="1">
      <alignment horizontal="left" vertical="center" wrapText="1"/>
    </xf>
    <xf numFmtId="182" fontId="3" fillId="2" borderId="5" xfId="0" applyNumberFormat="1" applyFont="1" applyFill="1" applyBorder="1" applyAlignment="1" applyProtection="1">
      <alignment vertical="center" wrapText="1"/>
      <protection locked="0" hidden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7" fillId="0" borderId="0" xfId="0" applyFont="1" applyBorder="1"/>
    <xf numFmtId="0" fontId="18" fillId="0" borderId="0" xfId="0" applyFont="1" applyBorder="1"/>
    <xf numFmtId="0" fontId="1" fillId="0" borderId="13" xfId="0" applyFont="1" applyBorder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5" fillId="0" borderId="14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shrinkToFit="1"/>
    </xf>
    <xf numFmtId="0" fontId="18" fillId="0" borderId="16" xfId="0" applyFont="1" applyFill="1" applyBorder="1" applyAlignment="1">
      <alignment horizontal="center" vertical="center" shrinkToFit="1"/>
    </xf>
    <xf numFmtId="0" fontId="18" fillId="0" borderId="17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wrapText="1" shrinkToFit="1"/>
    </xf>
    <xf numFmtId="0" fontId="21" fillId="0" borderId="18" xfId="0" applyFont="1" applyFill="1" applyBorder="1" applyAlignment="1">
      <alignment shrinkToFit="1"/>
    </xf>
    <xf numFmtId="0" fontId="21" fillId="0" borderId="0" xfId="0" applyFont="1" applyFill="1" applyBorder="1" applyAlignment="1">
      <alignment shrinkToFit="1"/>
    </xf>
    <xf numFmtId="0" fontId="21" fillId="0" borderId="0" xfId="0" applyFont="1" applyFill="1" applyBorder="1" applyAlignment="1">
      <alignment vertical="center" shrinkToFit="1"/>
    </xf>
    <xf numFmtId="176" fontId="22" fillId="0" borderId="19" xfId="0" applyNumberFormat="1" applyFont="1" applyFill="1" applyBorder="1" applyAlignment="1" applyProtection="1">
      <alignment vertical="center" shrinkToFit="1"/>
      <protection locked="0"/>
    </xf>
    <xf numFmtId="0" fontId="19" fillId="0" borderId="20" xfId="0" applyFont="1" applyFill="1" applyBorder="1" applyAlignment="1" applyProtection="1">
      <alignment horizontal="center" wrapText="1" shrinkToFit="1"/>
      <protection locked="0"/>
    </xf>
    <xf numFmtId="0" fontId="3" fillId="0" borderId="21" xfId="0" applyFont="1" applyFill="1" applyBorder="1" applyAlignment="1" applyProtection="1">
      <alignment horizontal="center" vertical="center" wrapText="1" shrinkToFit="1"/>
      <protection locked="0"/>
    </xf>
    <xf numFmtId="0" fontId="20" fillId="0" borderId="22" xfId="0" applyFont="1" applyFill="1" applyBorder="1" applyAlignment="1" applyProtection="1">
      <alignment horizontal="center" vertical="center"/>
      <protection locked="0"/>
    </xf>
    <xf numFmtId="0" fontId="23" fillId="0" borderId="23" xfId="0" applyFont="1" applyBorder="1" applyAlignment="1">
      <alignment vertical="center" shrinkToFit="1"/>
    </xf>
    <xf numFmtId="1" fontId="22" fillId="0" borderId="19" xfId="0" applyNumberFormat="1" applyFont="1" applyFill="1" applyBorder="1" applyAlignment="1" applyProtection="1">
      <alignment horizontal="center" shrinkToFit="1"/>
      <protection locked="0"/>
    </xf>
    <xf numFmtId="1" fontId="22" fillId="0" borderId="24" xfId="0" applyNumberFormat="1" applyFont="1" applyFill="1" applyBorder="1" applyAlignment="1" applyProtection="1">
      <alignment horizontal="center" shrinkToFit="1"/>
      <protection locked="0"/>
    </xf>
    <xf numFmtId="1" fontId="22" fillId="0" borderId="25" xfId="0" applyNumberFormat="1" applyFont="1" applyFill="1" applyBorder="1" applyAlignment="1" applyProtection="1">
      <alignment horizontal="center" shrinkToFit="1"/>
      <protection locked="0"/>
    </xf>
    <xf numFmtId="0" fontId="20" fillId="0" borderId="26" xfId="0" applyNumberFormat="1" applyFont="1" applyFill="1" applyBorder="1" applyAlignment="1" applyProtection="1">
      <alignment horizontal="center" shrinkToFit="1"/>
      <protection locked="0"/>
    </xf>
    <xf numFmtId="178" fontId="24" fillId="0" borderId="27" xfId="0" applyNumberFormat="1" applyFont="1" applyFill="1" applyBorder="1" applyAlignment="1" applyProtection="1">
      <alignment wrapText="1"/>
      <protection locked="0"/>
    </xf>
    <xf numFmtId="183" fontId="20" fillId="0" borderId="28" xfId="0" applyNumberFormat="1" applyFont="1" applyFill="1" applyBorder="1" applyAlignment="1" applyProtection="1">
      <alignment vertical="center" shrinkToFit="1"/>
      <protection locked="0"/>
    </xf>
    <xf numFmtId="183" fontId="25" fillId="0" borderId="29" xfId="0" applyNumberFormat="1" applyFont="1" applyFill="1" applyBorder="1" applyAlignment="1" applyProtection="1">
      <alignment horizontal="center" vertical="center" shrinkToFit="1"/>
      <protection locked="0"/>
    </xf>
    <xf numFmtId="10" fontId="25" fillId="4" borderId="30" xfId="0" applyNumberFormat="1" applyFont="1" applyFill="1" applyBorder="1" applyAlignment="1" applyProtection="1">
      <alignment horizontal="center" vertical="center" shrinkToFit="1"/>
      <protection locked="0"/>
    </xf>
    <xf numFmtId="10" fontId="25" fillId="0" borderId="29" xfId="0" applyNumberFormat="1" applyFont="1" applyFill="1" applyBorder="1" applyAlignment="1" applyProtection="1">
      <alignment horizontal="center" vertical="center" shrinkToFit="1"/>
      <protection locked="0"/>
    </xf>
    <xf numFmtId="178" fontId="24" fillId="0" borderId="27" xfId="0" applyNumberFormat="1" applyFont="1" applyFill="1" applyBorder="1" applyAlignment="1" applyProtection="1">
      <alignment wrapText="1" shrinkToFit="1"/>
      <protection locked="0"/>
    </xf>
    <xf numFmtId="183" fontId="20" fillId="0" borderId="26" xfId="0" applyNumberFormat="1" applyFont="1" applyFill="1" applyBorder="1" applyAlignment="1" applyProtection="1">
      <alignment vertical="center" shrinkToFit="1"/>
      <protection locked="0"/>
    </xf>
    <xf numFmtId="10" fontId="25" fillId="3" borderId="30" xfId="0" applyNumberFormat="1" applyFont="1" applyFill="1" applyBorder="1" applyAlignment="1" applyProtection="1">
      <alignment horizontal="center" vertical="center" shrinkToFit="1"/>
      <protection locked="0"/>
    </xf>
    <xf numFmtId="178" fontId="26" fillId="0" borderId="27" xfId="0" applyNumberFormat="1" applyFont="1" applyFill="1" applyBorder="1" applyAlignment="1" applyProtection="1">
      <alignment shrinkToFit="1"/>
      <protection locked="0"/>
    </xf>
    <xf numFmtId="10" fontId="25" fillId="4" borderId="29" xfId="0" applyNumberFormat="1" applyFont="1" applyFill="1" applyBorder="1" applyAlignment="1" applyProtection="1">
      <alignment horizontal="center" vertical="center" shrinkToFit="1"/>
      <protection locked="0"/>
    </xf>
    <xf numFmtId="10" fontId="25" fillId="3" borderId="29" xfId="0" applyNumberFormat="1" applyFont="1" applyFill="1" applyBorder="1" applyAlignment="1" applyProtection="1">
      <alignment horizontal="center" vertical="center" shrinkToFit="1"/>
      <protection locked="0"/>
    </xf>
    <xf numFmtId="178" fontId="26" fillId="0" borderId="27" xfId="0" applyNumberFormat="1" applyFont="1" applyFill="1" applyBorder="1" applyAlignment="1" applyProtection="1">
      <alignment wrapText="1" shrinkToFit="1"/>
      <protection locked="0"/>
    </xf>
    <xf numFmtId="183" fontId="25" fillId="3" borderId="29" xfId="0" applyNumberFormat="1" applyFont="1" applyFill="1" applyBorder="1" applyAlignment="1" applyProtection="1">
      <alignment horizontal="center" vertical="center" shrinkToFit="1"/>
      <protection locked="0"/>
    </xf>
    <xf numFmtId="9" fontId="27" fillId="3" borderId="29" xfId="4" applyNumberFormat="1" applyFont="1" applyFill="1" applyBorder="1" applyAlignment="1" applyProtection="1">
      <alignment horizontal="center" vertical="center" shrinkToFit="1"/>
      <protection locked="0"/>
    </xf>
    <xf numFmtId="9" fontId="27" fillId="0" borderId="29" xfId="4" applyNumberFormat="1" applyFont="1" applyFill="1" applyBorder="1" applyAlignment="1" applyProtection="1">
      <alignment horizontal="center" vertical="center" shrinkToFit="1"/>
      <protection locked="0"/>
    </xf>
    <xf numFmtId="178" fontId="20" fillId="0" borderId="31" xfId="0" applyNumberFormat="1" applyFont="1" applyFill="1" applyBorder="1" applyAlignment="1" applyProtection="1">
      <alignment shrinkToFit="1"/>
      <protection locked="0"/>
    </xf>
    <xf numFmtId="183" fontId="20" fillId="0" borderId="32" xfId="0" applyNumberFormat="1" applyFont="1" applyFill="1" applyBorder="1" applyAlignment="1" applyProtection="1">
      <alignment vertical="center" shrinkToFit="1"/>
      <protection locked="0"/>
    </xf>
    <xf numFmtId="183" fontId="28" fillId="0" borderId="32" xfId="0" applyNumberFormat="1" applyFont="1" applyFill="1" applyBorder="1" applyAlignment="1" applyProtection="1">
      <alignment shrinkToFit="1"/>
      <protection locked="0"/>
    </xf>
    <xf numFmtId="0" fontId="29" fillId="0" borderId="33" xfId="0" applyFont="1" applyFill="1" applyBorder="1" applyAlignment="1" applyProtection="1">
      <alignment horizontal="center" shrinkToFit="1"/>
      <protection locked="0"/>
    </xf>
    <xf numFmtId="183" fontId="29" fillId="0" borderId="34" xfId="0" applyNumberFormat="1" applyFont="1" applyFill="1" applyBorder="1" applyAlignment="1" applyProtection="1">
      <alignment horizontal="center" shrinkToFit="1"/>
      <protection locked="0"/>
    </xf>
    <xf numFmtId="0" fontId="19" fillId="0" borderId="35" xfId="0" applyFont="1" applyFill="1" applyBorder="1" applyAlignment="1" applyProtection="1">
      <alignment shrinkToFit="1"/>
      <protection locked="0"/>
    </xf>
    <xf numFmtId="0" fontId="18" fillId="0" borderId="36" xfId="0" applyFont="1" applyFill="1" applyBorder="1" applyAlignment="1">
      <alignment horizontal="center" shrinkToFit="1"/>
    </xf>
    <xf numFmtId="183" fontId="19" fillId="0" borderId="16" xfId="0" applyNumberFormat="1" applyFont="1" applyFill="1" applyBorder="1" applyAlignment="1" applyProtection="1">
      <alignment horizontal="left" shrinkToFit="1"/>
      <protection locked="0"/>
    </xf>
    <xf numFmtId="0" fontId="18" fillId="0" borderId="37" xfId="0" applyFont="1" applyFill="1" applyBorder="1" applyAlignment="1">
      <alignment horizontal="center" shrinkToFit="1"/>
    </xf>
    <xf numFmtId="0" fontId="20" fillId="0" borderId="35" xfId="0" applyFont="1" applyFill="1" applyBorder="1" applyAlignment="1" applyProtection="1">
      <alignment horizontal="left" shrinkToFit="1"/>
      <protection locked="0"/>
    </xf>
    <xf numFmtId="49" fontId="18" fillId="0" borderId="36" xfId="0" applyNumberFormat="1" applyFont="1" applyFill="1" applyBorder="1" applyAlignment="1">
      <alignment horizontal="center" shrinkToFit="1"/>
    </xf>
    <xf numFmtId="0" fontId="19" fillId="0" borderId="37" xfId="0" applyFont="1" applyFill="1" applyBorder="1" applyAlignment="1">
      <alignment horizontal="left" shrinkToFit="1"/>
    </xf>
    <xf numFmtId="0" fontId="19" fillId="0" borderId="38" xfId="0" applyFont="1" applyFill="1" applyBorder="1" applyAlignment="1" applyProtection="1">
      <alignment horizontal="left" shrinkToFit="1"/>
      <protection locked="0"/>
    </xf>
    <xf numFmtId="0" fontId="19" fillId="0" borderId="39" xfId="0" applyFont="1" applyFill="1" applyBorder="1" applyAlignment="1">
      <alignment horizontal="left"/>
    </xf>
    <xf numFmtId="179" fontId="1" fillId="0" borderId="0" xfId="0" applyNumberFormat="1" applyFont="1" applyBorder="1"/>
    <xf numFmtId="0" fontId="1" fillId="0" borderId="24" xfId="0" applyFont="1" applyFill="1" applyBorder="1" applyAlignment="1">
      <alignment shrinkToFit="1"/>
    </xf>
    <xf numFmtId="0" fontId="1" fillId="0" borderId="40" xfId="0" applyFont="1" applyFill="1" applyBorder="1" applyAlignment="1">
      <alignment shrinkToFit="1"/>
    </xf>
    <xf numFmtId="0" fontId="1" fillId="0" borderId="41" xfId="0" applyFont="1" applyFill="1" applyBorder="1" applyAlignment="1">
      <alignment shrinkToFit="1"/>
    </xf>
    <xf numFmtId="0" fontId="21" fillId="0" borderId="0" xfId="0" applyFont="1" applyFill="1" applyBorder="1" applyAlignment="1">
      <alignment horizontal="center" shrinkToFit="1"/>
    </xf>
    <xf numFmtId="0" fontId="22" fillId="0" borderId="42" xfId="0" applyFont="1" applyFill="1" applyBorder="1" applyAlignment="1" applyProtection="1">
      <alignment horizontal="center" vertical="center" shrinkToFit="1"/>
      <protection locked="0"/>
    </xf>
    <xf numFmtId="183" fontId="20" fillId="0" borderId="43" xfId="0" applyNumberFormat="1" applyFont="1" applyFill="1" applyBorder="1" applyAlignment="1" applyProtection="1">
      <alignment shrinkToFit="1"/>
      <protection locked="0"/>
    </xf>
    <xf numFmtId="183" fontId="30" fillId="0" borderId="29" xfId="0" applyNumberFormat="1" applyFont="1" applyFill="1" applyBorder="1" applyAlignment="1" applyProtection="1">
      <alignment horizontal="center" vertical="center" shrinkToFit="1"/>
      <protection locked="0"/>
    </xf>
    <xf numFmtId="183" fontId="20" fillId="0" borderId="44" xfId="0" applyNumberFormat="1" applyFont="1" applyFill="1" applyBorder="1" applyAlignment="1" applyProtection="1">
      <alignment shrinkToFit="1"/>
      <protection locked="0"/>
    </xf>
    <xf numFmtId="183" fontId="16" fillId="0" borderId="0" xfId="0" applyNumberFormat="1" applyFont="1" applyBorder="1"/>
    <xf numFmtId="183" fontId="29" fillId="0" borderId="45" xfId="0" applyNumberFormat="1" applyFont="1" applyFill="1" applyBorder="1" applyAlignment="1" applyProtection="1">
      <alignment horizontal="center" shrinkToFit="1"/>
      <protection locked="0"/>
    </xf>
    <xf numFmtId="0" fontId="1" fillId="0" borderId="18" xfId="0" applyFont="1" applyBorder="1"/>
    <xf numFmtId="0" fontId="5" fillId="0" borderId="5" xfId="0" applyNumberFormat="1" applyFont="1" applyFill="1" applyBorder="1" applyAlignment="1" quotePrefix="1">
      <alignment horizontal="center" vertical="center" wrapText="1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">
    <dxf>
      <fill>
        <patternFill patternType="solid">
          <bgColor theme="0" tint="-0.14996795556505"/>
        </patternFill>
      </fill>
    </dxf>
  </dxfs>
  <tableStyles count="0" defaultTableStyle="TableStyleMedium2" defaultPivotStyle="PivotStyleLight16"/>
  <colors>
    <mruColors>
      <color rgb="00F9F9F9"/>
      <color rgb="00333333"/>
      <color rgb="00C0C0C0"/>
      <color rgb="00000080"/>
      <color rgb="00FFFFFF"/>
      <color rgb="00FFCC00"/>
      <color rgb="00003366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320675</xdr:colOff>
      <xdr:row>0</xdr:row>
      <xdr:rowOff>64770</xdr:rowOff>
    </xdr:from>
    <xdr:to>
      <xdr:col>1</xdr:col>
      <xdr:colOff>1670685</xdr:colOff>
      <xdr:row>2</xdr:row>
      <xdr:rowOff>423545</xdr:rowOff>
    </xdr:to>
    <xdr:pic>
      <xdr:nvPicPr>
        <xdr:cNvPr id="2190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39800" y="64770"/>
          <a:ext cx="1350010" cy="10731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66675</xdr:colOff>
      <xdr:row>0</xdr:row>
      <xdr:rowOff>37465</xdr:rowOff>
    </xdr:from>
    <xdr:to>
      <xdr:col>1</xdr:col>
      <xdr:colOff>207010</xdr:colOff>
      <xdr:row>1</xdr:row>
      <xdr:rowOff>361950</xdr:rowOff>
    </xdr:to>
    <xdr:pic>
      <xdr:nvPicPr>
        <xdr:cNvPr id="1166" name="Picture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" y="37465"/>
          <a:ext cx="940435" cy="74358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3"/>
  <sheetViews>
    <sheetView tabSelected="1" zoomScale="85" zoomScaleNormal="85" workbookViewId="0">
      <selection activeCell="E3" sqref="E3:J3"/>
    </sheetView>
  </sheetViews>
  <sheetFormatPr defaultColWidth="9.14285714285714" defaultRowHeight="12.75"/>
  <cols>
    <col min="1" max="1" width="9.28571428571429" style="72" customWidth="1"/>
    <col min="2" max="2" width="42" style="73" customWidth="1"/>
    <col min="3" max="3" width="18.1428571428571" style="74" customWidth="1"/>
    <col min="4" max="4" width="14" style="73" customWidth="1"/>
    <col min="5" max="5" width="14.7142857142857" style="73" customWidth="1"/>
    <col min="6" max="6" width="16.8" style="73" customWidth="1"/>
    <col min="7" max="7" width="13.4285714285714" style="73" customWidth="1"/>
    <col min="8" max="10" width="11.8571428571429" style="73" customWidth="1"/>
    <col min="11" max="11" width="21.6761904761905" style="73" customWidth="1"/>
    <col min="12" max="12" width="23.2857142857143" style="73" customWidth="1"/>
    <col min="13" max="13" width="15.4285714285714" style="73" customWidth="1"/>
    <col min="14" max="14" width="15.1428571428571" style="73" customWidth="1"/>
    <col min="15" max="16384" width="9.14285714285714" style="73"/>
  </cols>
  <sheetData>
    <row r="1" ht="30" customHeight="1" spans="1:250">
      <c r="A1" s="75"/>
      <c r="B1" s="75"/>
      <c r="C1" s="76" t="s">
        <v>0</v>
      </c>
      <c r="D1" s="76"/>
      <c r="E1" s="76"/>
      <c r="F1" s="76"/>
      <c r="G1" s="76"/>
      <c r="H1" s="76"/>
      <c r="I1" s="76"/>
      <c r="J1" s="76"/>
      <c r="K1" s="12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  <c r="IP1" s="132"/>
    </row>
    <row r="2" ht="26.25" customHeight="1" spans="1:11">
      <c r="A2" s="75"/>
      <c r="B2" s="75"/>
      <c r="C2" s="77" t="s">
        <v>1</v>
      </c>
      <c r="D2" s="77"/>
      <c r="E2" s="76" t="s">
        <v>2</v>
      </c>
      <c r="F2" s="76"/>
      <c r="G2" s="76"/>
      <c r="H2" s="76"/>
      <c r="I2" s="76"/>
      <c r="J2" s="76"/>
      <c r="K2" s="123"/>
    </row>
    <row r="3" ht="36.75" customHeight="1" spans="1:11">
      <c r="A3" s="75"/>
      <c r="B3" s="75"/>
      <c r="C3" s="78" t="s">
        <v>3</v>
      </c>
      <c r="D3" s="78"/>
      <c r="E3" s="79" t="s">
        <v>4</v>
      </c>
      <c r="F3" s="79"/>
      <c r="G3" s="79"/>
      <c r="H3" s="79"/>
      <c r="I3" s="79"/>
      <c r="J3" s="79"/>
      <c r="K3" s="124"/>
    </row>
    <row r="4" ht="24.95" customHeight="1" spans="1:11">
      <c r="A4" s="80"/>
      <c r="B4" s="81"/>
      <c r="C4" s="82"/>
      <c r="D4" s="81"/>
      <c r="E4" s="81"/>
      <c r="F4" s="81"/>
      <c r="G4" s="81"/>
      <c r="H4" s="81"/>
      <c r="I4" s="125" t="s">
        <v>5</v>
      </c>
      <c r="J4" s="125"/>
      <c r="K4" s="125"/>
    </row>
    <row r="5" s="69" customFormat="1" ht="26.25" customHeight="1" spans="1:11">
      <c r="A5" s="83" t="s">
        <v>6</v>
      </c>
      <c r="B5" s="84" t="s">
        <v>7</v>
      </c>
      <c r="C5" s="85" t="s">
        <v>8</v>
      </c>
      <c r="D5" s="86" t="s">
        <v>9</v>
      </c>
      <c r="E5" s="86"/>
      <c r="F5" s="86"/>
      <c r="G5" s="86"/>
      <c r="H5" s="86"/>
      <c r="I5" s="86"/>
      <c r="J5" s="86"/>
      <c r="K5" s="126" t="s">
        <v>10</v>
      </c>
    </row>
    <row r="6" s="69" customFormat="1" ht="18.75" customHeight="1" spans="1:11">
      <c r="A6" s="87"/>
      <c r="B6" s="84"/>
      <c r="C6" s="85"/>
      <c r="D6" s="88">
        <v>1</v>
      </c>
      <c r="E6" s="88">
        <v>2</v>
      </c>
      <c r="F6" s="89">
        <v>3</v>
      </c>
      <c r="G6" s="90">
        <v>4</v>
      </c>
      <c r="H6" s="90">
        <v>5</v>
      </c>
      <c r="I6" s="90">
        <v>6</v>
      </c>
      <c r="J6" s="90">
        <v>7</v>
      </c>
      <c r="K6" s="126"/>
    </row>
    <row r="7" ht="22.5" customHeight="1" spans="1:13">
      <c r="A7" s="91">
        <v>1</v>
      </c>
      <c r="B7" s="92" t="str">
        <f>PLANILHA!B6</f>
        <v>SERVIÇOS PRELIMINARES</v>
      </c>
      <c r="C7" s="93">
        <f>PLANILHA!G6</f>
        <v>3949.6402</v>
      </c>
      <c r="D7" s="94">
        <f>C7*D8</f>
        <v>3949.6402</v>
      </c>
      <c r="E7" s="94"/>
      <c r="F7" s="94"/>
      <c r="G7" s="94"/>
      <c r="H7" s="94"/>
      <c r="I7" s="94"/>
      <c r="J7" s="94"/>
      <c r="K7" s="127">
        <f>SUM(D7:J7)</f>
        <v>3949.6402</v>
      </c>
      <c r="L7" s="69"/>
      <c r="M7" s="69"/>
    </row>
    <row r="8" s="70" customFormat="1" ht="18" customHeight="1" spans="1:11">
      <c r="A8" s="91"/>
      <c r="B8" s="92"/>
      <c r="C8" s="93"/>
      <c r="D8" s="95">
        <v>1</v>
      </c>
      <c r="E8" s="96"/>
      <c r="F8" s="96"/>
      <c r="G8" s="94"/>
      <c r="H8" s="94"/>
      <c r="I8" s="94"/>
      <c r="J8" s="94"/>
      <c r="K8" s="127"/>
    </row>
    <row r="9" ht="22.5" customHeight="1" spans="1:13">
      <c r="A9" s="91">
        <v>2</v>
      </c>
      <c r="B9" s="97" t="str">
        <f>PLANILHA!B10</f>
        <v>INICIO, APOIO E ADM. DE OBRA</v>
      </c>
      <c r="C9" s="98">
        <f>PLANILHA!G10</f>
        <v>178.1932</v>
      </c>
      <c r="D9" s="94">
        <f>C9*D10</f>
        <v>178.1932</v>
      </c>
      <c r="E9" s="94"/>
      <c r="F9" s="94"/>
      <c r="G9" s="94"/>
      <c r="H9" s="94"/>
      <c r="I9" s="94"/>
      <c r="J9" s="94"/>
      <c r="K9" s="127">
        <f>SUM(D9:J9)</f>
        <v>178.1932</v>
      </c>
      <c r="L9" s="69"/>
      <c r="M9" s="69"/>
    </row>
    <row r="10" s="70" customFormat="1" ht="18" customHeight="1" spans="1:11">
      <c r="A10" s="91"/>
      <c r="B10" s="97"/>
      <c r="C10" s="98"/>
      <c r="D10" s="95">
        <v>1</v>
      </c>
      <c r="E10" s="99"/>
      <c r="F10" s="96"/>
      <c r="G10" s="94"/>
      <c r="H10" s="94"/>
      <c r="I10" s="94"/>
      <c r="J10" s="94"/>
      <c r="K10" s="127"/>
    </row>
    <row r="11" ht="18" customHeight="1" spans="1:13">
      <c r="A11" s="91">
        <v>3</v>
      </c>
      <c r="B11" s="100" t="str">
        <f>PLANILHA!B13</f>
        <v>SERVIÇO EM SOLO E ROCHA MANUAL</v>
      </c>
      <c r="C11" s="98">
        <f>PLANILHA!G13</f>
        <v>5523.602826</v>
      </c>
      <c r="D11" s="94">
        <f>C11*D12</f>
        <v>5523.602826</v>
      </c>
      <c r="F11" s="94"/>
      <c r="G11" s="94"/>
      <c r="H11" s="94"/>
      <c r="I11" s="94"/>
      <c r="J11" s="94"/>
      <c r="K11" s="127">
        <f>SUM(D11:J11)</f>
        <v>5523.602826</v>
      </c>
      <c r="L11" s="69"/>
      <c r="M11" s="69"/>
    </row>
    <row r="12" s="70" customFormat="1" ht="18" customHeight="1" spans="1:11">
      <c r="A12" s="91"/>
      <c r="B12" s="100"/>
      <c r="C12" s="98"/>
      <c r="D12" s="101">
        <v>1</v>
      </c>
      <c r="F12" s="102"/>
      <c r="G12" s="99"/>
      <c r="H12" s="94"/>
      <c r="I12" s="94"/>
      <c r="J12" s="94"/>
      <c r="K12" s="127"/>
    </row>
    <row r="13" ht="24.75" customHeight="1" spans="1:13">
      <c r="A13" s="91">
        <v>4</v>
      </c>
      <c r="B13" s="103" t="str">
        <f>PLANILHA!B17</f>
        <v>FORMA</v>
      </c>
      <c r="C13" s="98">
        <f>PLANILHA!G17</f>
        <v>33862.888276</v>
      </c>
      <c r="D13" s="94">
        <f>C13*D14</f>
        <v>16931.444138</v>
      </c>
      <c r="E13" s="94">
        <f>C13*E14</f>
        <v>16931.444138</v>
      </c>
      <c r="F13" s="94"/>
      <c r="G13" s="94"/>
      <c r="H13" s="94"/>
      <c r="I13" s="94"/>
      <c r="J13" s="94"/>
      <c r="K13" s="127">
        <f>SUM(D13:J13)</f>
        <v>33862.888276</v>
      </c>
      <c r="L13" s="69"/>
      <c r="M13" s="69"/>
    </row>
    <row r="14" ht="21.75" customHeight="1" spans="1:13">
      <c r="A14" s="91"/>
      <c r="B14" s="103"/>
      <c r="C14" s="98"/>
      <c r="D14" s="101">
        <v>0.5</v>
      </c>
      <c r="E14" s="101">
        <v>0.5</v>
      </c>
      <c r="F14" s="102"/>
      <c r="G14" s="102"/>
      <c r="H14" s="102"/>
      <c r="I14" s="128"/>
      <c r="J14" s="94"/>
      <c r="K14" s="127"/>
      <c r="L14" s="69"/>
      <c r="M14" s="69"/>
    </row>
    <row r="15" ht="18" customHeight="1" spans="1:13">
      <c r="A15" s="91">
        <v>5</v>
      </c>
      <c r="B15" s="100" t="str">
        <f>PLANILHA!B21</f>
        <v>ARMADURA</v>
      </c>
      <c r="C15" s="98">
        <f>PLANILHA!G21</f>
        <v>76817.1048</v>
      </c>
      <c r="D15" s="94">
        <f>C15*D16</f>
        <v>38408.5524</v>
      </c>
      <c r="E15" s="94">
        <f>C15*E16</f>
        <v>38408.5524</v>
      </c>
      <c r="F15" s="94"/>
      <c r="G15" s="94"/>
      <c r="H15" s="94"/>
      <c r="I15" s="94"/>
      <c r="J15" s="94"/>
      <c r="K15" s="127">
        <f>SUM(D15:J15)</f>
        <v>76817.1048</v>
      </c>
      <c r="L15" s="69"/>
      <c r="M15" s="69"/>
    </row>
    <row r="16" ht="18.95" customHeight="1" spans="1:13">
      <c r="A16" s="91"/>
      <c r="B16" s="100"/>
      <c r="C16" s="98"/>
      <c r="D16" s="101">
        <v>0.5</v>
      </c>
      <c r="E16" s="101">
        <v>0.5</v>
      </c>
      <c r="F16" s="104"/>
      <c r="G16" s="104"/>
      <c r="H16" s="104"/>
      <c r="I16" s="128"/>
      <c r="J16" s="94"/>
      <c r="K16" s="127"/>
      <c r="L16" s="69"/>
      <c r="M16" s="69"/>
    </row>
    <row r="17" ht="23.25" customHeight="1" spans="1:13">
      <c r="A17" s="91">
        <v>6</v>
      </c>
      <c r="B17" s="103" t="str">
        <f>PLANILHA!B25</f>
        <v>CONCRETO MASSA E LASTRO</v>
      </c>
      <c r="C17" s="98">
        <f>PLANILHA!G25</f>
        <v>79414.253122</v>
      </c>
      <c r="D17" s="94">
        <f>D18*C17</f>
        <v>39707.126561</v>
      </c>
      <c r="E17" s="94">
        <f>C17*E18</f>
        <v>39707.126561</v>
      </c>
      <c r="F17" s="94"/>
      <c r="G17" s="94"/>
      <c r="H17" s="94"/>
      <c r="I17" s="94"/>
      <c r="J17" s="94"/>
      <c r="K17" s="127">
        <f>SUM(D17:J17)</f>
        <v>79414.253122</v>
      </c>
      <c r="L17" s="69"/>
      <c r="M17" s="69"/>
    </row>
    <row r="18" ht="20.25" customHeight="1" spans="1:13">
      <c r="A18" s="91"/>
      <c r="B18" s="103"/>
      <c r="C18" s="98"/>
      <c r="D18" s="101">
        <v>0.5</v>
      </c>
      <c r="E18" s="101">
        <v>0.5</v>
      </c>
      <c r="F18" s="94"/>
      <c r="G18" s="94"/>
      <c r="H18" s="105"/>
      <c r="I18" s="106"/>
      <c r="J18" s="106"/>
      <c r="K18" s="127"/>
      <c r="L18" s="69"/>
      <c r="M18" s="69"/>
    </row>
    <row r="19" ht="20.25" customHeight="1" spans="1:13">
      <c r="A19" s="91">
        <v>7</v>
      </c>
      <c r="B19" s="100" t="str">
        <f>PLANILHA!B32</f>
        <v>FUNDAÇÃO PROFUNDA</v>
      </c>
      <c r="C19" s="98">
        <f>PLANILHA!G32</f>
        <v>30223.4016</v>
      </c>
      <c r="D19" s="94">
        <f>C19*D20</f>
        <v>30223.4016</v>
      </c>
      <c r="E19" s="94"/>
      <c r="F19" s="94"/>
      <c r="G19" s="94"/>
      <c r="H19" s="94"/>
      <c r="I19" s="94"/>
      <c r="J19" s="94"/>
      <c r="K19" s="127">
        <f>SUM(D19:J19)</f>
        <v>30223.4016</v>
      </c>
      <c r="L19" s="69"/>
      <c r="M19" s="69"/>
    </row>
    <row r="20" ht="20.25" customHeight="1" spans="1:13">
      <c r="A20" s="91"/>
      <c r="B20" s="100"/>
      <c r="C20" s="98"/>
      <c r="D20" s="101">
        <v>1</v>
      </c>
      <c r="E20" s="102"/>
      <c r="F20" s="102"/>
      <c r="G20" s="105"/>
      <c r="H20" s="105"/>
      <c r="I20" s="106"/>
      <c r="J20" s="106"/>
      <c r="K20" s="127"/>
      <c r="L20" s="69"/>
      <c r="M20" s="69"/>
    </row>
    <row r="21" ht="20.25" customHeight="1" spans="1:13">
      <c r="A21" s="91">
        <v>8</v>
      </c>
      <c r="B21" s="103" t="str">
        <f>PLANILHA!B35</f>
        <v>ALVENARIA</v>
      </c>
      <c r="C21" s="98">
        <f>PLANILHA!G35</f>
        <v>21405.1257</v>
      </c>
      <c r="D21" s="94">
        <f>D22*C21</f>
        <v>6421.53771</v>
      </c>
      <c r="E21" s="94">
        <f>C21*E22</f>
        <v>14983.58799</v>
      </c>
      <c r="F21" s="94"/>
      <c r="G21" s="94"/>
      <c r="H21" s="94"/>
      <c r="I21" s="94"/>
      <c r="J21" s="94"/>
      <c r="K21" s="127">
        <f>SUM(D21:J21)</f>
        <v>21405.1257</v>
      </c>
      <c r="L21" s="69"/>
      <c r="M21" s="69"/>
    </row>
    <row r="22" ht="20.25" customHeight="1" spans="1:13">
      <c r="A22" s="91"/>
      <c r="B22" s="103"/>
      <c r="C22" s="98"/>
      <c r="D22" s="101">
        <v>0.3</v>
      </c>
      <c r="E22" s="101">
        <v>0.7</v>
      </c>
      <c r="F22" s="94"/>
      <c r="G22" s="94"/>
      <c r="H22" s="105"/>
      <c r="I22" s="106"/>
      <c r="J22" s="106"/>
      <c r="K22" s="127"/>
      <c r="L22" s="69"/>
      <c r="M22" s="69"/>
    </row>
    <row r="23" ht="20.25" customHeight="1" spans="1:13">
      <c r="A23" s="91">
        <v>9</v>
      </c>
      <c r="B23" s="103" t="str">
        <f>PLANILHA!B38</f>
        <v>REVESTIMENTO</v>
      </c>
      <c r="C23" s="98">
        <f>PLANILHA!G38</f>
        <v>17961.87456</v>
      </c>
      <c r="D23" s="94"/>
      <c r="E23" s="94">
        <f>E24*C23</f>
        <v>7184.749824</v>
      </c>
      <c r="F23" s="94">
        <f t="shared" ref="F23:F25" si="0">C23*F24</f>
        <v>10777.124736</v>
      </c>
      <c r="G23" s="94"/>
      <c r="H23" s="94"/>
      <c r="I23" s="94"/>
      <c r="J23" s="94"/>
      <c r="K23" s="127">
        <f>SUM(D23:J23)</f>
        <v>17961.87456</v>
      </c>
      <c r="L23" s="69"/>
      <c r="M23" s="69"/>
    </row>
    <row r="24" ht="20.25" customHeight="1" spans="1:13">
      <c r="A24" s="91"/>
      <c r="B24" s="103"/>
      <c r="C24" s="98"/>
      <c r="D24" s="105"/>
      <c r="E24" s="101">
        <v>0.4</v>
      </c>
      <c r="F24" s="101">
        <v>0.6</v>
      </c>
      <c r="G24" s="105"/>
      <c r="H24" s="105"/>
      <c r="I24" s="106"/>
      <c r="J24" s="106"/>
      <c r="K24" s="127"/>
      <c r="L24" s="69"/>
      <c r="M24" s="69"/>
    </row>
    <row r="25" ht="20.25" customHeight="1" spans="1:13">
      <c r="A25" s="91">
        <v>10</v>
      </c>
      <c r="B25" s="103" t="str">
        <f>PLANILHA!B42</f>
        <v>ESQUADRIAS</v>
      </c>
      <c r="C25" s="98">
        <f>PLANILHA!G42</f>
        <v>26553.6416</v>
      </c>
      <c r="D25" s="94"/>
      <c r="E25" s="94">
        <f>E26*C25</f>
        <v>13276.8208</v>
      </c>
      <c r="F25" s="94">
        <f t="shared" si="0"/>
        <v>13276.8208</v>
      </c>
      <c r="G25" s="94"/>
      <c r="H25" s="94"/>
      <c r="I25" s="94"/>
      <c r="J25" s="94"/>
      <c r="K25" s="127">
        <f>SUM(D25:J25)</f>
        <v>26553.6416</v>
      </c>
      <c r="L25" s="69"/>
      <c r="M25" s="69"/>
    </row>
    <row r="26" ht="20.25" customHeight="1" spans="1:13">
      <c r="A26" s="91"/>
      <c r="B26" s="103"/>
      <c r="C26" s="98"/>
      <c r="D26" s="105"/>
      <c r="E26" s="101">
        <v>0.5</v>
      </c>
      <c r="F26" s="101">
        <v>0.5</v>
      </c>
      <c r="G26" s="106"/>
      <c r="H26" s="106"/>
      <c r="I26" s="106"/>
      <c r="J26" s="106"/>
      <c r="K26" s="127"/>
      <c r="L26" s="69"/>
      <c r="M26" s="69"/>
    </row>
    <row r="27" ht="20.25" customHeight="1" spans="1:13">
      <c r="A27" s="91">
        <v>11</v>
      </c>
      <c r="B27" s="103" t="str">
        <f>PLANILHA!B46</f>
        <v>IMPERMEABILIZAÇÃO</v>
      </c>
      <c r="C27" s="98">
        <f>PLANILHA!G46</f>
        <v>3457.70448</v>
      </c>
      <c r="D27" s="94">
        <f>D28*C27</f>
        <v>1728.85224</v>
      </c>
      <c r="E27" s="94">
        <f>E28*C27</f>
        <v>1728.85224</v>
      </c>
      <c r="F27" s="94"/>
      <c r="G27" s="94"/>
      <c r="H27" s="94"/>
      <c r="I27" s="94"/>
      <c r="J27" s="94"/>
      <c r="K27" s="127">
        <f>SUM(D27:J27)</f>
        <v>3457.70448</v>
      </c>
      <c r="L27" s="69"/>
      <c r="M27" s="69"/>
    </row>
    <row r="28" ht="20.25" customHeight="1" spans="1:13">
      <c r="A28" s="91"/>
      <c r="B28" s="103"/>
      <c r="C28" s="98"/>
      <c r="D28" s="101">
        <v>0.5</v>
      </c>
      <c r="E28" s="101">
        <v>0.5</v>
      </c>
      <c r="F28" s="94"/>
      <c r="G28" s="102"/>
      <c r="H28" s="102"/>
      <c r="I28" s="102"/>
      <c r="J28" s="102"/>
      <c r="K28" s="127"/>
      <c r="L28" s="69"/>
      <c r="M28" s="69"/>
    </row>
    <row r="29" ht="20.25" customHeight="1" spans="1:13">
      <c r="A29" s="91">
        <v>12</v>
      </c>
      <c r="B29" s="103" t="str">
        <f>PLANILHA!B49</f>
        <v>PINTURA</v>
      </c>
      <c r="C29" s="98">
        <f>PLANILHA!G49</f>
        <v>8073.34878</v>
      </c>
      <c r="D29" s="94"/>
      <c r="E29" s="94"/>
      <c r="F29" s="94">
        <f>F30*C29</f>
        <v>8073.34878</v>
      </c>
      <c r="G29" s="94"/>
      <c r="H29" s="94"/>
      <c r="I29" s="94"/>
      <c r="J29" s="94"/>
      <c r="K29" s="127">
        <f>SUM(D29:J29)</f>
        <v>8073.34878</v>
      </c>
      <c r="L29" s="69"/>
      <c r="M29" s="69"/>
    </row>
    <row r="30" ht="20.25" customHeight="1" spans="1:13">
      <c r="A30" s="91"/>
      <c r="B30" s="103"/>
      <c r="C30" s="98"/>
      <c r="D30" s="105"/>
      <c r="E30" s="105"/>
      <c r="F30" s="101">
        <v>1</v>
      </c>
      <c r="G30" s="106"/>
      <c r="H30" s="106"/>
      <c r="I30" s="106"/>
      <c r="J30" s="106"/>
      <c r="K30" s="127"/>
      <c r="L30" s="69"/>
      <c r="M30" s="69"/>
    </row>
    <row r="31" ht="20.25" customHeight="1" spans="1:13">
      <c r="A31" s="91">
        <v>13</v>
      </c>
      <c r="B31" s="103" t="str">
        <f>PLANILHA!B52</f>
        <v>LIMPEZA DA OBRA</v>
      </c>
      <c r="C31" s="98">
        <f>PLANILHA!G52</f>
        <v>626.775</v>
      </c>
      <c r="D31" s="94"/>
      <c r="E31" s="94"/>
      <c r="F31" s="94">
        <f>F32*C31</f>
        <v>626.775</v>
      </c>
      <c r="G31" s="94"/>
      <c r="H31" s="94"/>
      <c r="I31" s="94"/>
      <c r="J31" s="94"/>
      <c r="K31" s="127">
        <f>SUM(D31:J31)</f>
        <v>626.775</v>
      </c>
      <c r="L31" s="69"/>
      <c r="M31" s="69"/>
    </row>
    <row r="32" ht="20.25" customHeight="1" spans="1:13">
      <c r="A32" s="91"/>
      <c r="B32" s="103"/>
      <c r="C32" s="98"/>
      <c r="D32" s="105"/>
      <c r="E32" s="105"/>
      <c r="F32" s="101">
        <v>1</v>
      </c>
      <c r="G32" s="106"/>
      <c r="H32" s="106"/>
      <c r="I32" s="106"/>
      <c r="J32" s="106"/>
      <c r="K32" s="127"/>
      <c r="L32" s="69"/>
      <c r="M32" s="69"/>
    </row>
    <row r="33" ht="25.5" customHeight="1" spans="1:14">
      <c r="A33" s="107" t="s">
        <v>11</v>
      </c>
      <c r="B33" s="107"/>
      <c r="C33" s="108">
        <f>SUM(C7:C32)</f>
        <v>308047.554144</v>
      </c>
      <c r="D33" s="109">
        <f>D7+D9+D11+D13+D15+D17+D19+D21+D27</f>
        <v>143072.350875</v>
      </c>
      <c r="E33" s="109">
        <f>E27+E25+E23+E21+E17+E15+E13</f>
        <v>132221.133953</v>
      </c>
      <c r="F33" s="109">
        <f>F23+F25+F29+F31</f>
        <v>32754.069316</v>
      </c>
      <c r="G33" s="109">
        <f>G17+G21+G23+G25+G27+G29+G31</f>
        <v>0</v>
      </c>
      <c r="H33" s="109">
        <v>0</v>
      </c>
      <c r="I33" s="109">
        <v>0</v>
      </c>
      <c r="J33" s="109">
        <v>0</v>
      </c>
      <c r="K33" s="129">
        <f>SUM(K7:K32)</f>
        <v>308047.554144</v>
      </c>
      <c r="L33" s="69"/>
      <c r="M33" s="130"/>
      <c r="N33" s="121"/>
    </row>
    <row r="34" ht="24.75" customHeight="1" spans="1:13">
      <c r="A34" s="110" t="s">
        <v>12</v>
      </c>
      <c r="B34" s="110"/>
      <c r="C34" s="110"/>
      <c r="D34" s="110"/>
      <c r="E34" s="111" t="s">
        <v>13</v>
      </c>
      <c r="F34" s="111"/>
      <c r="G34" s="111"/>
      <c r="H34" s="111"/>
      <c r="I34" s="111"/>
      <c r="J34" s="111"/>
      <c r="K34" s="131"/>
      <c r="L34" s="130"/>
      <c r="M34" s="130"/>
    </row>
    <row r="35" s="71" customFormat="1" ht="19.5" customHeight="1" spans="1:11">
      <c r="A35" s="112" t="s">
        <v>14</v>
      </c>
      <c r="B35" s="113" t="s">
        <v>15</v>
      </c>
      <c r="C35" s="113"/>
      <c r="D35" s="113"/>
      <c r="E35" s="114" t="s">
        <v>14</v>
      </c>
      <c r="F35" s="115" t="s">
        <v>16</v>
      </c>
      <c r="G35" s="115"/>
      <c r="H35" s="115"/>
      <c r="I35" s="115"/>
      <c r="J35" s="115"/>
      <c r="K35" s="131"/>
    </row>
    <row r="36" s="71" customFormat="1" ht="19.5" customHeight="1" spans="1:11">
      <c r="A36" s="116" t="s">
        <v>17</v>
      </c>
      <c r="B36" s="116"/>
      <c r="C36" s="117" t="s">
        <v>18</v>
      </c>
      <c r="D36" s="117"/>
      <c r="E36" s="114" t="s">
        <v>19</v>
      </c>
      <c r="F36" s="114"/>
      <c r="G36" s="114"/>
      <c r="H36" s="118" t="s">
        <v>20</v>
      </c>
      <c r="I36" s="118"/>
      <c r="J36" s="118"/>
      <c r="K36" s="131"/>
    </row>
    <row r="37" s="71" customFormat="1" ht="23.25" customHeight="1" spans="1:11">
      <c r="A37" s="119" t="s">
        <v>21</v>
      </c>
      <c r="B37" s="119"/>
      <c r="C37" s="119"/>
      <c r="D37" s="119"/>
      <c r="E37" s="120" t="s">
        <v>21</v>
      </c>
      <c r="F37" s="120"/>
      <c r="G37" s="120"/>
      <c r="H37" s="120"/>
      <c r="I37" s="120"/>
      <c r="J37" s="120"/>
      <c r="K37" s="131"/>
    </row>
    <row r="38" ht="27" customHeight="1" spans="1:13">
      <c r="A38" s="119"/>
      <c r="B38" s="119"/>
      <c r="C38" s="119"/>
      <c r="D38" s="119"/>
      <c r="E38" s="120"/>
      <c r="F38" s="120"/>
      <c r="G38" s="120"/>
      <c r="H38" s="120"/>
      <c r="I38" s="120"/>
      <c r="J38" s="120"/>
      <c r="K38" s="131"/>
      <c r="L38" s="69"/>
      <c r="M38" s="69"/>
    </row>
    <row r="39" ht="18" customHeight="1" spans="2:2">
      <c r="B39" s="69" t="s">
        <v>22</v>
      </c>
    </row>
    <row r="40" ht="10.5" customHeight="1"/>
    <row r="41" ht="10.5" customHeight="1" spans="5:5">
      <c r="E41" s="121"/>
    </row>
    <row r="42" ht="10.5" customHeight="1"/>
    <row r="43" ht="10.5" customHeight="1"/>
  </sheetData>
  <sheetProtection selectLockedCells="1" selectUnlockedCells="1"/>
  <mergeCells count="62">
    <mergeCell ref="C1:J1"/>
    <mergeCell ref="C2:D2"/>
    <mergeCell ref="E2:J2"/>
    <mergeCell ref="C3:D3"/>
    <mergeCell ref="E3:J3"/>
    <mergeCell ref="I4:K4"/>
    <mergeCell ref="D5:J5"/>
    <mergeCell ref="A33:B33"/>
    <mergeCell ref="A34:D34"/>
    <mergeCell ref="E34:J34"/>
    <mergeCell ref="B35:D35"/>
    <mergeCell ref="F35:J35"/>
    <mergeCell ref="A36:B36"/>
    <mergeCell ref="C36:D36"/>
    <mergeCell ref="E36:G36"/>
    <mergeCell ref="H36:J3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K5:K6"/>
    <mergeCell ref="K34:K38"/>
    <mergeCell ref="A1:B3"/>
    <mergeCell ref="A37:D38"/>
    <mergeCell ref="E37:J38"/>
  </mergeCells>
  <pageMargins left="0.25" right="0.25" top="0.75" bottom="0.75" header="0.3" footer="0.3"/>
  <pageSetup paperSize="9" scale="47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N66"/>
  <sheetViews>
    <sheetView view="pageBreakPreview" zoomScale="85" zoomScaleNormal="85" workbookViewId="0">
      <selection activeCell="B4" sqref="B4:B5"/>
    </sheetView>
  </sheetViews>
  <sheetFormatPr defaultColWidth="9" defaultRowHeight="12.75"/>
  <cols>
    <col min="1" max="1" width="12" style="3" customWidth="1"/>
    <col min="2" max="2" width="85.8571428571429" style="3" customWidth="1"/>
    <col min="3" max="3" width="10.8571428571429" style="1" customWidth="1"/>
    <col min="4" max="4" width="13.2857142857143" style="1" customWidth="1"/>
    <col min="5" max="5" width="19.1428571428571" style="3" customWidth="1"/>
    <col min="6" max="6" width="21.8571428571429" style="3" customWidth="1"/>
    <col min="7" max="7" width="23.4285714285714" style="3" customWidth="1"/>
    <col min="8" max="8" width="11.7619047619048" style="3" customWidth="1"/>
    <col min="9" max="9" width="9.14285714285714" style="3" customWidth="1"/>
    <col min="10" max="10" width="18.5714285714286" style="3" customWidth="1"/>
    <col min="11" max="248" width="9.14285714285714" style="3" customWidth="1"/>
  </cols>
  <sheetData>
    <row r="1" ht="33" customHeight="1" spans="1:7">
      <c r="A1" s="4" t="s">
        <v>23</v>
      </c>
      <c r="B1" s="4"/>
      <c r="C1" s="4"/>
      <c r="D1" s="4"/>
      <c r="E1" s="4"/>
      <c r="F1" s="4"/>
      <c r="G1" s="4"/>
    </row>
    <row r="2" ht="33" customHeight="1" spans="1:7">
      <c r="A2" s="5" t="s">
        <v>24</v>
      </c>
      <c r="B2" s="5"/>
      <c r="C2" s="5"/>
      <c r="D2" s="5"/>
      <c r="E2" s="5"/>
      <c r="F2" s="5"/>
      <c r="G2" s="5"/>
    </row>
    <row r="3" s="1" customFormat="1" ht="24.95" customHeight="1" spans="1:8">
      <c r="A3" s="6" t="s">
        <v>25</v>
      </c>
      <c r="B3" s="6"/>
      <c r="C3" s="6"/>
      <c r="D3" s="6"/>
      <c r="E3" s="7" t="s">
        <v>26</v>
      </c>
      <c r="F3" s="7"/>
      <c r="G3" s="7"/>
      <c r="H3" s="8"/>
    </row>
    <row r="4" s="1" customFormat="1" ht="15.95" customHeight="1" spans="1:8">
      <c r="A4" s="9" t="s">
        <v>27</v>
      </c>
      <c r="B4" s="9" t="s">
        <v>6</v>
      </c>
      <c r="C4" s="10" t="s">
        <v>28</v>
      </c>
      <c r="D4" s="9" t="s">
        <v>29</v>
      </c>
      <c r="E4" s="9" t="s">
        <v>30</v>
      </c>
      <c r="F4" s="9" t="s">
        <v>31</v>
      </c>
      <c r="G4" s="11" t="s">
        <v>32</v>
      </c>
      <c r="H4" s="12"/>
    </row>
    <row r="5" s="1" customFormat="1" customHeight="1" spans="1:7">
      <c r="A5" s="9"/>
      <c r="B5" s="9"/>
      <c r="C5" s="10"/>
      <c r="D5" s="10"/>
      <c r="E5" s="9"/>
      <c r="F5" s="9"/>
      <c r="G5" s="13">
        <v>0.22</v>
      </c>
    </row>
    <row r="6" ht="25.5" customHeight="1" spans="1:7">
      <c r="A6" s="14">
        <v>1</v>
      </c>
      <c r="B6" s="15" t="s">
        <v>33</v>
      </c>
      <c r="C6" s="16"/>
      <c r="D6" s="17"/>
      <c r="E6" s="18"/>
      <c r="F6" s="19">
        <f>SUM(F7:F7)</f>
        <v>2540.46</v>
      </c>
      <c r="G6" s="19">
        <f>SUM(G7:G9)</f>
        <v>3949.6402</v>
      </c>
    </row>
    <row r="7" ht="14.25" spans="1:7">
      <c r="A7" s="133" t="s">
        <v>34</v>
      </c>
      <c r="B7" s="21" t="s">
        <v>35</v>
      </c>
      <c r="C7" s="22" t="s">
        <v>36</v>
      </c>
      <c r="D7" s="23">
        <v>6</v>
      </c>
      <c r="E7" s="24">
        <v>423.41</v>
      </c>
      <c r="F7" s="25">
        <f>D7*E7</f>
        <v>2540.46</v>
      </c>
      <c r="G7" s="25">
        <f>F7*1.22</f>
        <v>3099.3612</v>
      </c>
    </row>
    <row r="8" ht="14.25" spans="1:7">
      <c r="A8" s="133" t="s">
        <v>37</v>
      </c>
      <c r="B8" s="26" t="s">
        <v>38</v>
      </c>
      <c r="C8" s="22" t="s">
        <v>39</v>
      </c>
      <c r="D8" s="23">
        <v>1</v>
      </c>
      <c r="E8" s="24">
        <v>696.95</v>
      </c>
      <c r="F8" s="25">
        <f>D8*E8</f>
        <v>696.95</v>
      </c>
      <c r="G8" s="25">
        <f>F8*1.22</f>
        <v>850.279</v>
      </c>
    </row>
    <row r="9" ht="15" spans="1:7">
      <c r="A9" s="20"/>
      <c r="B9" s="27"/>
      <c r="C9" s="22"/>
      <c r="D9" s="23"/>
      <c r="E9" s="24"/>
      <c r="F9" s="25"/>
      <c r="G9" s="25"/>
    </row>
    <row r="10" ht="14.25" spans="1:7">
      <c r="A10" s="14">
        <v>2</v>
      </c>
      <c r="B10" s="15" t="s">
        <v>40</v>
      </c>
      <c r="C10" s="16"/>
      <c r="D10" s="17"/>
      <c r="E10" s="18"/>
      <c r="F10" s="19">
        <f>SUM(F11:F12)</f>
        <v>146.06</v>
      </c>
      <c r="G10" s="19">
        <f>SUM(G11:G12)</f>
        <v>178.1932</v>
      </c>
    </row>
    <row r="11" ht="14.25" spans="1:7">
      <c r="A11" s="133" t="s">
        <v>41</v>
      </c>
      <c r="B11" s="21" t="s">
        <v>42</v>
      </c>
      <c r="C11" s="22" t="s">
        <v>43</v>
      </c>
      <c r="D11" s="23">
        <v>109</v>
      </c>
      <c r="E11" s="24">
        <v>1.34</v>
      </c>
      <c r="F11" s="25">
        <f>D11*E11</f>
        <v>146.06</v>
      </c>
      <c r="G11" s="25">
        <f>F11*1.22</f>
        <v>178.1932</v>
      </c>
    </row>
    <row r="12" ht="15" spans="1:7">
      <c r="A12" s="20"/>
      <c r="B12" s="27"/>
      <c r="C12" s="22"/>
      <c r="D12" s="23"/>
      <c r="E12" s="24"/>
      <c r="F12" s="25"/>
      <c r="G12" s="25"/>
    </row>
    <row r="13" ht="14.25" spans="1:7">
      <c r="A13" s="14">
        <v>3</v>
      </c>
      <c r="B13" s="15" t="s">
        <v>44</v>
      </c>
      <c r="C13" s="16"/>
      <c r="D13" s="17"/>
      <c r="E13" s="18"/>
      <c r="F13" s="19">
        <f>SUM(F14:F15)</f>
        <v>4527.5433</v>
      </c>
      <c r="G13" s="19">
        <f>SUM(G14:G16)</f>
        <v>5523.602826</v>
      </c>
    </row>
    <row r="14" ht="14.25" spans="1:7">
      <c r="A14" s="133" t="s">
        <v>45</v>
      </c>
      <c r="B14" s="21" t="s">
        <v>46</v>
      </c>
      <c r="C14" s="22" t="s">
        <v>47</v>
      </c>
      <c r="D14" s="23">
        <v>41.93</v>
      </c>
      <c r="E14" s="24">
        <v>58.41</v>
      </c>
      <c r="F14" s="25">
        <f>D14*E14</f>
        <v>2449.1313</v>
      </c>
      <c r="G14" s="25">
        <f>F14*1.22</f>
        <v>2987.940186</v>
      </c>
    </row>
    <row r="15" ht="14.25" spans="1:7">
      <c r="A15" s="133" t="s">
        <v>48</v>
      </c>
      <c r="B15" s="21" t="s">
        <v>49</v>
      </c>
      <c r="C15" s="22" t="s">
        <v>47</v>
      </c>
      <c r="D15" s="23">
        <v>114.45</v>
      </c>
      <c r="E15" s="24">
        <v>18.16</v>
      </c>
      <c r="F15" s="25">
        <f>D15*E15</f>
        <v>2078.412</v>
      </c>
      <c r="G15" s="25">
        <f>F15*1.22</f>
        <v>2535.66264</v>
      </c>
    </row>
    <row r="16" ht="14.25" spans="1:7">
      <c r="A16" s="20"/>
      <c r="B16" s="28"/>
      <c r="C16" s="22"/>
      <c r="D16" s="23"/>
      <c r="E16" s="24"/>
      <c r="F16" s="25"/>
      <c r="G16" s="25"/>
    </row>
    <row r="17" ht="14.25" spans="1:7">
      <c r="A17" s="14">
        <v>4</v>
      </c>
      <c r="B17" s="15" t="s">
        <v>50</v>
      </c>
      <c r="C17" s="16"/>
      <c r="D17" s="17"/>
      <c r="E17" s="18"/>
      <c r="F17" s="19">
        <f>SUM(F18:F19)</f>
        <v>27756.4658</v>
      </c>
      <c r="G17" s="19">
        <f>SUM(G18:G20)</f>
        <v>33862.888276</v>
      </c>
    </row>
    <row r="18" ht="14.25" spans="1:7">
      <c r="A18" s="133" t="s">
        <v>51</v>
      </c>
      <c r="B18" s="21" t="s">
        <v>52</v>
      </c>
      <c r="C18" s="22" t="s">
        <v>53</v>
      </c>
      <c r="D18" s="23">
        <v>74.97</v>
      </c>
      <c r="E18" s="24">
        <v>96.34</v>
      </c>
      <c r="F18" s="25">
        <f t="shared" ref="F18:F23" si="0">D18*E18</f>
        <v>7222.6098</v>
      </c>
      <c r="G18" s="25">
        <f t="shared" ref="G18:G23" si="1">F18*1.22</f>
        <v>8811.583956</v>
      </c>
    </row>
    <row r="19" ht="14.25" spans="1:7">
      <c r="A19" s="133" t="s">
        <v>54</v>
      </c>
      <c r="B19" s="21" t="s">
        <v>55</v>
      </c>
      <c r="C19" s="22" t="s">
        <v>53</v>
      </c>
      <c r="D19" s="23">
        <v>87.2</v>
      </c>
      <c r="E19" s="24">
        <v>235.48</v>
      </c>
      <c r="F19" s="25">
        <f t="shared" si="0"/>
        <v>20533.856</v>
      </c>
      <c r="G19" s="25">
        <f t="shared" si="1"/>
        <v>25051.30432</v>
      </c>
    </row>
    <row r="20" ht="14.25" spans="1:7">
      <c r="A20" s="20"/>
      <c r="B20" s="29"/>
      <c r="C20" s="22"/>
      <c r="D20" s="23"/>
      <c r="E20" s="24"/>
      <c r="F20" s="25"/>
      <c r="G20" s="25"/>
    </row>
    <row r="21" ht="14.25" spans="1:7">
      <c r="A21" s="14">
        <v>5</v>
      </c>
      <c r="B21" s="15" t="s">
        <v>56</v>
      </c>
      <c r="C21" s="16"/>
      <c r="D21" s="17"/>
      <c r="E21" s="18"/>
      <c r="F21" s="19">
        <f>SUM(F22:F23)</f>
        <v>62964.84</v>
      </c>
      <c r="G21" s="19">
        <f>G22+G23</f>
        <v>76817.1048</v>
      </c>
    </row>
    <row r="22" ht="14.25" spans="1:7">
      <c r="A22" s="20">
        <v>1001040</v>
      </c>
      <c r="B22" s="21" t="s">
        <v>57</v>
      </c>
      <c r="C22" s="22" t="s">
        <v>58</v>
      </c>
      <c r="D22" s="23">
        <v>3360</v>
      </c>
      <c r="E22" s="24">
        <v>11.59</v>
      </c>
      <c r="F22" s="25">
        <f t="shared" si="0"/>
        <v>38942.4</v>
      </c>
      <c r="G22" s="25">
        <f t="shared" si="1"/>
        <v>47509.728</v>
      </c>
    </row>
    <row r="23" ht="14.25" spans="1:7">
      <c r="A23" s="20">
        <v>1002020</v>
      </c>
      <c r="B23" s="21" t="s">
        <v>59</v>
      </c>
      <c r="C23" s="22" t="s">
        <v>58</v>
      </c>
      <c r="D23" s="23">
        <v>1696.5</v>
      </c>
      <c r="E23" s="24">
        <v>14.16</v>
      </c>
      <c r="F23" s="25">
        <f t="shared" si="0"/>
        <v>24022.44</v>
      </c>
      <c r="G23" s="25">
        <f t="shared" si="1"/>
        <v>29307.3768</v>
      </c>
    </row>
    <row r="24" ht="14.25" spans="1:7">
      <c r="A24" s="20"/>
      <c r="B24" s="30"/>
      <c r="C24" s="31"/>
      <c r="D24" s="32"/>
      <c r="E24" s="33"/>
      <c r="F24" s="25"/>
      <c r="G24" s="25"/>
    </row>
    <row r="25" ht="14.25" spans="1:7">
      <c r="A25" s="14">
        <v>6</v>
      </c>
      <c r="B25" s="15" t="s">
        <v>60</v>
      </c>
      <c r="C25" s="16"/>
      <c r="D25" s="17"/>
      <c r="E25" s="18"/>
      <c r="F25" s="19">
        <f>SUM(F26:F30)</f>
        <v>65093.6501</v>
      </c>
      <c r="G25" s="19">
        <f>SUM(G26:G30)</f>
        <v>79414.253122</v>
      </c>
    </row>
    <row r="26" ht="14.25" spans="1:12">
      <c r="A26" s="20">
        <v>1101130</v>
      </c>
      <c r="B26" s="21" t="s">
        <v>61</v>
      </c>
      <c r="C26" s="22" t="s">
        <v>47</v>
      </c>
      <c r="D26" s="23">
        <v>47.99</v>
      </c>
      <c r="E26" s="24">
        <v>416.28</v>
      </c>
      <c r="F26" s="25">
        <f t="shared" ref="F26:F30" si="2">D26*E26</f>
        <v>19977.2772</v>
      </c>
      <c r="G26" s="25">
        <f t="shared" ref="G26:G30" si="3">F26*1.22</f>
        <v>24372.278184</v>
      </c>
      <c r="I26" s="36"/>
      <c r="J26" s="37"/>
      <c r="K26" s="25"/>
      <c r="L26" s="25"/>
    </row>
    <row r="27" ht="14.25" spans="1:7">
      <c r="A27" s="20">
        <v>1116040</v>
      </c>
      <c r="B27" s="34" t="s">
        <v>62</v>
      </c>
      <c r="C27" s="22" t="s">
        <v>47</v>
      </c>
      <c r="D27" s="23">
        <v>32.21</v>
      </c>
      <c r="E27" s="24">
        <v>164.2</v>
      </c>
      <c r="F27" s="25">
        <f t="shared" si="2"/>
        <v>5288.882</v>
      </c>
      <c r="G27" s="25">
        <f t="shared" si="3"/>
        <v>6452.43604</v>
      </c>
    </row>
    <row r="28" ht="14.25" spans="1:7">
      <c r="A28" s="20">
        <v>1116060</v>
      </c>
      <c r="B28" s="21" t="s">
        <v>63</v>
      </c>
      <c r="C28" s="35" t="s">
        <v>47</v>
      </c>
      <c r="D28" s="36">
        <v>81.18</v>
      </c>
      <c r="E28" s="37">
        <v>113.42</v>
      </c>
      <c r="F28" s="25">
        <f t="shared" si="2"/>
        <v>9207.4356</v>
      </c>
      <c r="G28" s="25">
        <f t="shared" si="3"/>
        <v>11233.071432</v>
      </c>
    </row>
    <row r="29" ht="14.25" spans="1:7">
      <c r="A29" s="20">
        <v>1118040</v>
      </c>
      <c r="B29" s="38" t="s">
        <v>64</v>
      </c>
      <c r="C29" s="22" t="s">
        <v>47</v>
      </c>
      <c r="D29" s="36">
        <v>15.03</v>
      </c>
      <c r="E29" s="37">
        <v>145.71</v>
      </c>
      <c r="F29" s="25">
        <f t="shared" si="2"/>
        <v>2190.0213</v>
      </c>
      <c r="G29" s="25">
        <f t="shared" si="3"/>
        <v>2671.825986</v>
      </c>
    </row>
    <row r="30" s="2" customFormat="1" ht="15" spans="1:248">
      <c r="A30" s="20">
        <v>1101160</v>
      </c>
      <c r="B30" s="21" t="s">
        <v>65</v>
      </c>
      <c r="C30" s="22" t="s">
        <v>47</v>
      </c>
      <c r="D30" s="36">
        <v>65.4</v>
      </c>
      <c r="E30" s="37">
        <v>434.71</v>
      </c>
      <c r="F30" s="25">
        <f t="shared" si="2"/>
        <v>28430.034</v>
      </c>
      <c r="G30" s="25">
        <f t="shared" si="3"/>
        <v>34684.64148</v>
      </c>
      <c r="H30" s="39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  <c r="HS30" s="43"/>
      <c r="HT30" s="43"/>
      <c r="HU30" s="43"/>
      <c r="HV30" s="43"/>
      <c r="HW30" s="43"/>
      <c r="HX30" s="43"/>
      <c r="HY30" s="43"/>
      <c r="HZ30" s="43"/>
      <c r="IA30" s="43"/>
      <c r="IB30" s="43"/>
      <c r="IC30" s="43"/>
      <c r="ID30" s="43"/>
      <c r="IE30" s="43"/>
      <c r="IF30" s="43"/>
      <c r="IG30" s="43"/>
      <c r="IH30" s="43"/>
      <c r="II30" s="43"/>
      <c r="IJ30" s="43"/>
      <c r="IK30" s="43"/>
      <c r="IL30" s="43"/>
      <c r="IM30" s="43"/>
      <c r="IN30" s="43"/>
    </row>
    <row r="31" s="2" customFormat="1" ht="14.25" spans="1:248">
      <c r="A31" s="40"/>
      <c r="B31" s="41"/>
      <c r="C31" s="22"/>
      <c r="D31" s="20"/>
      <c r="E31" s="24"/>
      <c r="F31" s="42"/>
      <c r="G31" s="42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  <c r="HS31" s="43"/>
      <c r="HT31" s="43"/>
      <c r="HU31" s="43"/>
      <c r="HV31" s="43"/>
      <c r="HW31" s="43"/>
      <c r="HX31" s="43"/>
      <c r="HY31" s="43"/>
      <c r="HZ31" s="43"/>
      <c r="IA31" s="43"/>
      <c r="IB31" s="43"/>
      <c r="IC31" s="43"/>
      <c r="ID31" s="43"/>
      <c r="IE31" s="43"/>
      <c r="IF31" s="43"/>
      <c r="IG31" s="43"/>
      <c r="IH31" s="43"/>
      <c r="II31" s="43"/>
      <c r="IJ31" s="43"/>
      <c r="IK31" s="43"/>
      <c r="IL31" s="43"/>
      <c r="IM31" s="43"/>
      <c r="IN31" s="43"/>
    </row>
    <row r="32" ht="14.25" spans="1:7">
      <c r="A32" s="14">
        <v>7</v>
      </c>
      <c r="B32" s="15" t="s">
        <v>66</v>
      </c>
      <c r="C32" s="16"/>
      <c r="D32" s="17"/>
      <c r="E32" s="18"/>
      <c r="F32" s="19">
        <f>SUM(F33:F33)</f>
        <v>24773.28</v>
      </c>
      <c r="G32" s="19">
        <f>SUM(G33:G34)</f>
        <v>30223.4016</v>
      </c>
    </row>
    <row r="33" ht="14.25" spans="1:7">
      <c r="A33" s="20">
        <v>1201041</v>
      </c>
      <c r="B33" s="44" t="s">
        <v>67</v>
      </c>
      <c r="C33" s="22" t="s">
        <v>68</v>
      </c>
      <c r="D33" s="23">
        <v>336</v>
      </c>
      <c r="E33" s="24">
        <v>73.73</v>
      </c>
      <c r="F33" s="25">
        <f>D33*E33</f>
        <v>24773.28</v>
      </c>
      <c r="G33" s="25">
        <f>F33*1.22</f>
        <v>30223.4016</v>
      </c>
    </row>
    <row r="34" ht="14.25" spans="1:7">
      <c r="A34" s="20"/>
      <c r="B34" s="29"/>
      <c r="C34" s="22"/>
      <c r="D34" s="23"/>
      <c r="E34" s="24"/>
      <c r="F34" s="25"/>
      <c r="G34" s="25"/>
    </row>
    <row r="35" ht="14.25" spans="1:7">
      <c r="A35" s="14">
        <v>8</v>
      </c>
      <c r="B35" s="15" t="s">
        <v>69</v>
      </c>
      <c r="C35" s="16"/>
      <c r="D35" s="17"/>
      <c r="E35" s="18"/>
      <c r="F35" s="19">
        <f>SUM(F36:F36)</f>
        <v>17545.185</v>
      </c>
      <c r="G35" s="19">
        <f>SUM(G36:G36)</f>
        <v>21405.1257</v>
      </c>
    </row>
    <row r="36" ht="14.25" spans="1:7">
      <c r="A36" s="20">
        <v>1404210</v>
      </c>
      <c r="B36" s="21" t="s">
        <v>70</v>
      </c>
      <c r="C36" s="22" t="s">
        <v>36</v>
      </c>
      <c r="D36" s="23">
        <v>228.9</v>
      </c>
      <c r="E36" s="24">
        <v>76.65</v>
      </c>
      <c r="F36" s="25">
        <f>D36*E36</f>
        <v>17545.185</v>
      </c>
      <c r="G36" s="25">
        <f>F36*1.22</f>
        <v>21405.1257</v>
      </c>
    </row>
    <row r="37" ht="14.25" spans="1:7">
      <c r="A37" s="20"/>
      <c r="B37" s="45"/>
      <c r="C37" s="22"/>
      <c r="D37" s="23"/>
      <c r="E37" s="24"/>
      <c r="F37" s="25"/>
      <c r="G37" s="25"/>
    </row>
    <row r="38" ht="14.25" spans="1:7">
      <c r="A38" s="14">
        <v>9</v>
      </c>
      <c r="B38" s="15" t="s">
        <v>71</v>
      </c>
      <c r="C38" s="16"/>
      <c r="D38" s="17"/>
      <c r="E38" s="18"/>
      <c r="F38" s="19">
        <f>SUM(F39:F40)</f>
        <v>14722.848</v>
      </c>
      <c r="G38" s="19">
        <f>SUM(G39:G41)</f>
        <v>17961.87456</v>
      </c>
    </row>
    <row r="39" ht="14.25" spans="1:7">
      <c r="A39" s="20">
        <v>1702020</v>
      </c>
      <c r="B39" s="21" t="s">
        <v>72</v>
      </c>
      <c r="C39" s="22" t="s">
        <v>36</v>
      </c>
      <c r="D39" s="23">
        <v>457.8</v>
      </c>
      <c r="E39" s="24">
        <v>6.67</v>
      </c>
      <c r="F39" s="25">
        <f t="shared" ref="F39:F44" si="4">D39*E39</f>
        <v>3053.526</v>
      </c>
      <c r="G39" s="25">
        <f t="shared" ref="G39:G44" si="5">F39*1.22</f>
        <v>3725.30172</v>
      </c>
    </row>
    <row r="40" ht="14.25" spans="1:7">
      <c r="A40" s="20">
        <v>1702140</v>
      </c>
      <c r="B40" s="21" t="s">
        <v>73</v>
      </c>
      <c r="C40" s="22" t="s">
        <v>36</v>
      </c>
      <c r="D40" s="23">
        <v>457.8</v>
      </c>
      <c r="E40" s="24">
        <v>25.49</v>
      </c>
      <c r="F40" s="25">
        <f t="shared" si="4"/>
        <v>11669.322</v>
      </c>
      <c r="G40" s="25">
        <f t="shared" si="5"/>
        <v>14236.57284</v>
      </c>
    </row>
    <row r="41" ht="14.25" spans="1:7">
      <c r="A41" s="20"/>
      <c r="B41" s="45"/>
      <c r="C41" s="22"/>
      <c r="D41" s="23"/>
      <c r="E41" s="24"/>
      <c r="F41" s="25"/>
      <c r="G41" s="25"/>
    </row>
    <row r="42" ht="14.25" spans="1:7">
      <c r="A42" s="14">
        <v>10</v>
      </c>
      <c r="B42" s="15" t="s">
        <v>74</v>
      </c>
      <c r="C42" s="16"/>
      <c r="D42" s="17"/>
      <c r="E42" s="18"/>
      <c r="F42" s="19">
        <f>F43+F44</f>
        <v>21765.28</v>
      </c>
      <c r="G42" s="19">
        <f>G43+G44</f>
        <v>26553.6416</v>
      </c>
    </row>
    <row r="43" ht="28.5" spans="1:8">
      <c r="A43" s="46" t="s">
        <v>75</v>
      </c>
      <c r="B43" s="21" t="s">
        <v>76</v>
      </c>
      <c r="C43" s="22" t="s">
        <v>77</v>
      </c>
      <c r="D43" s="23">
        <v>44</v>
      </c>
      <c r="E43" s="24">
        <v>343.67</v>
      </c>
      <c r="F43" s="25">
        <f t="shared" si="4"/>
        <v>15121.48</v>
      </c>
      <c r="G43" s="25">
        <f t="shared" si="5"/>
        <v>18448.2056</v>
      </c>
      <c r="H43" s="47"/>
    </row>
    <row r="44" ht="30" customHeight="1" spans="1:7">
      <c r="A44" s="46" t="s">
        <v>75</v>
      </c>
      <c r="B44" s="21" t="s">
        <v>78</v>
      </c>
      <c r="C44" s="22" t="s">
        <v>77</v>
      </c>
      <c r="D44" s="23">
        <v>45</v>
      </c>
      <c r="E44" s="24">
        <v>147.64</v>
      </c>
      <c r="F44" s="25">
        <f t="shared" si="4"/>
        <v>6643.8</v>
      </c>
      <c r="G44" s="25">
        <f t="shared" si="5"/>
        <v>8105.436</v>
      </c>
    </row>
    <row r="45" ht="16" customHeight="1" spans="1:7">
      <c r="A45" s="48"/>
      <c r="B45" s="45"/>
      <c r="C45" s="22"/>
      <c r="D45" s="23"/>
      <c r="E45" s="24"/>
      <c r="F45" s="25"/>
      <c r="G45" s="25"/>
    </row>
    <row r="46" ht="14.25" spans="1:9">
      <c r="A46" s="14">
        <v>11</v>
      </c>
      <c r="B46" s="15" t="s">
        <v>79</v>
      </c>
      <c r="C46" s="16"/>
      <c r="D46" s="17"/>
      <c r="E46" s="18"/>
      <c r="F46" s="19">
        <f>SUM(F47:F47)</f>
        <v>2834.184</v>
      </c>
      <c r="G46" s="19">
        <f>G47</f>
        <v>3457.70448</v>
      </c>
      <c r="H46" s="25"/>
      <c r="I46" s="25"/>
    </row>
    <row r="47" ht="14.25" spans="1:7">
      <c r="A47" s="20">
        <v>3217030</v>
      </c>
      <c r="B47" s="21" t="s">
        <v>80</v>
      </c>
      <c r="C47" s="22" t="s">
        <v>36</v>
      </c>
      <c r="D47" s="23">
        <v>210.72</v>
      </c>
      <c r="E47" s="24">
        <v>13.45</v>
      </c>
      <c r="F47" s="25">
        <f>D47*E47</f>
        <v>2834.184</v>
      </c>
      <c r="G47" s="25">
        <f>F47*1.22</f>
        <v>3457.70448</v>
      </c>
    </row>
    <row r="48" ht="14.25" spans="1:7">
      <c r="A48" s="20"/>
      <c r="B48" s="29"/>
      <c r="C48" s="22"/>
      <c r="D48" s="23"/>
      <c r="E48" s="24"/>
      <c r="F48" s="25"/>
      <c r="G48" s="25"/>
    </row>
    <row r="49" ht="14.25" spans="1:9">
      <c r="A49" s="14">
        <v>12</v>
      </c>
      <c r="B49" s="15" t="s">
        <v>81</v>
      </c>
      <c r="C49" s="16"/>
      <c r="D49" s="17"/>
      <c r="E49" s="18"/>
      <c r="F49" s="19">
        <f>SUM(F50:F50)</f>
        <v>6617.499</v>
      </c>
      <c r="G49" s="19">
        <f>SUM(G50:G50)</f>
        <v>8073.34878</v>
      </c>
      <c r="H49" s="25"/>
      <c r="I49" s="25"/>
    </row>
    <row r="50" ht="14.25" spans="1:7">
      <c r="A50" s="20">
        <v>3310020</v>
      </c>
      <c r="B50" s="34" t="s">
        <v>82</v>
      </c>
      <c r="C50" s="22" t="s">
        <v>36</v>
      </c>
      <c r="D50" s="23">
        <v>228.9</v>
      </c>
      <c r="E50" s="24">
        <v>28.91</v>
      </c>
      <c r="F50" s="25">
        <f>D50*E50</f>
        <v>6617.499</v>
      </c>
      <c r="G50" s="25">
        <f>F50*1.22</f>
        <v>8073.34878</v>
      </c>
    </row>
    <row r="51" ht="14.25" spans="1:7">
      <c r="A51" s="49"/>
      <c r="B51" s="50"/>
      <c r="C51" s="31"/>
      <c r="D51" s="51"/>
      <c r="E51" s="33"/>
      <c r="F51" s="25"/>
      <c r="G51" s="25"/>
    </row>
    <row r="52" ht="14.25" spans="1:7">
      <c r="A52" s="14">
        <v>13</v>
      </c>
      <c r="B52" s="15" t="s">
        <v>83</v>
      </c>
      <c r="C52" s="16"/>
      <c r="D52" s="17"/>
      <c r="E52" s="18"/>
      <c r="F52" s="19">
        <f>SUM(F53:F53)</f>
        <v>513.75</v>
      </c>
      <c r="G52" s="19">
        <f>SUM(G53:G53)</f>
        <v>626.775</v>
      </c>
    </row>
    <row r="53" ht="14.25" spans="1:7">
      <c r="A53" s="133" t="s">
        <v>84</v>
      </c>
      <c r="B53" s="34" t="s">
        <v>85</v>
      </c>
      <c r="C53" s="22" t="s">
        <v>47</v>
      </c>
      <c r="D53" s="23">
        <v>25</v>
      </c>
      <c r="E53" s="52">
        <v>20.55</v>
      </c>
      <c r="F53" s="25">
        <f>D53*E53</f>
        <v>513.75</v>
      </c>
      <c r="G53" s="25">
        <f>F53*1.22</f>
        <v>626.775</v>
      </c>
    </row>
    <row r="54" ht="14.25" spans="1:7">
      <c r="A54" s="46"/>
      <c r="B54" s="45"/>
      <c r="C54" s="53"/>
      <c r="D54" s="54"/>
      <c r="E54" s="55"/>
      <c r="F54" s="25"/>
      <c r="G54" s="25"/>
    </row>
    <row r="55" ht="14.25" customHeight="1" spans="1:10">
      <c r="A55" s="56" t="s">
        <v>11</v>
      </c>
      <c r="B55" s="57"/>
      <c r="C55" s="57"/>
      <c r="D55" s="57"/>
      <c r="E55" s="58"/>
      <c r="F55" s="59">
        <f>F6+F10+F13+F17+F21+F25+F32+F35+F38+F42+F46+F49+F52</f>
        <v>251801.0452</v>
      </c>
      <c r="G55" s="59">
        <f>G6+G10+G13+G17+G21+G25+G32+G35+G38+G42+G46+G49+G52</f>
        <v>308047.554144</v>
      </c>
      <c r="J55" s="47"/>
    </row>
    <row r="56" ht="14.25" customHeight="1" spans="1:6">
      <c r="A56" s="60" t="s">
        <v>22</v>
      </c>
      <c r="B56" s="60"/>
      <c r="C56" s="60"/>
      <c r="D56" s="60"/>
      <c r="E56" s="60"/>
      <c r="F56" s="60"/>
    </row>
    <row r="57" ht="31.9" customHeight="1" spans="1:7">
      <c r="A57" s="61"/>
      <c r="B57" s="61"/>
      <c r="C57" s="61"/>
      <c r="D57" s="61"/>
      <c r="E57" s="62"/>
      <c r="F57" s="62"/>
      <c r="G57" s="47"/>
    </row>
    <row r="58" ht="15" customHeight="1" spans="1:6">
      <c r="A58" s="63"/>
      <c r="B58" s="64"/>
      <c r="D58" s="65"/>
      <c r="E58" s="65"/>
      <c r="F58" s="65"/>
    </row>
    <row r="59" ht="14.25" customHeight="1" spans="2:6">
      <c r="B59" s="12" t="s">
        <v>86</v>
      </c>
      <c r="C59" s="12"/>
      <c r="D59" s="66" t="s">
        <v>15</v>
      </c>
      <c r="E59" s="66"/>
      <c r="F59" s="66"/>
    </row>
    <row r="60" ht="14.25" customHeight="1" spans="2:6">
      <c r="B60" s="67" t="s">
        <v>87</v>
      </c>
      <c r="C60" s="12"/>
      <c r="D60" s="66" t="s">
        <v>88</v>
      </c>
      <c r="E60" s="66"/>
      <c r="F60" s="66"/>
    </row>
    <row r="61" ht="14.25" customHeight="1" spans="1:6">
      <c r="A61" s="63"/>
      <c r="B61"/>
      <c r="C61" s="67"/>
      <c r="D61" s="68" t="s">
        <v>89</v>
      </c>
      <c r="E61" s="68"/>
      <c r="F61" s="68"/>
    </row>
    <row r="62" ht="15.75" customHeight="1"/>
    <row r="63" ht="24.95" customHeight="1"/>
    <row r="64" ht="21" customHeight="1"/>
    <row r="65" ht="15.95" customHeight="1"/>
    <row r="66" ht="14.25" customHeight="1"/>
  </sheetData>
  <sheetProtection selectLockedCells="1" selectUnlockedCells="1"/>
  <mergeCells count="16">
    <mergeCell ref="A1:G1"/>
    <mergeCell ref="A2:G2"/>
    <mergeCell ref="A3:D3"/>
    <mergeCell ref="E3:G3"/>
    <mergeCell ref="A55:E55"/>
    <mergeCell ref="A56:F56"/>
    <mergeCell ref="D58:F58"/>
    <mergeCell ref="D59:F59"/>
    <mergeCell ref="D60:F60"/>
    <mergeCell ref="D61:F61"/>
    <mergeCell ref="A4:A5"/>
    <mergeCell ref="B4:B5"/>
    <mergeCell ref="C4:C5"/>
    <mergeCell ref="D4:D5"/>
    <mergeCell ref="E4:E5"/>
    <mergeCell ref="F4:F5"/>
  </mergeCells>
  <conditionalFormatting sqref="H30">
    <cfRule type="expression" dxfId="0" priority="1" stopIfTrue="1">
      <formula>I30&lt;6</formula>
    </cfRule>
  </conditionalFormatting>
  <printOptions horizontalCentered="1"/>
  <pageMargins left="0.157638888888889" right="0.196527777777778" top="1.00277777777778" bottom="1.21041666666667" header="0.511805555555556" footer="0.511805555555556"/>
  <pageSetup paperSize="9" scale="48" orientation="portrait" horizontalDpi="300" verticalDpi="300"/>
  <headerFooter alignWithMargins="0"/>
  <rowBreaks count="1" manualBreakCount="1">
    <brk id="6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CRONOG</vt:lpstr>
      <vt:lpstr>PLANILHA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</dc:creator>
  <cp:lastModifiedBy>Cassio</cp:lastModifiedBy>
  <dcterms:created xsi:type="dcterms:W3CDTF">2021-05-04T17:26:00Z</dcterms:created>
  <cp:lastPrinted>2021-05-14T12:55:00Z</cp:lastPrinted>
  <dcterms:modified xsi:type="dcterms:W3CDTF">2022-09-16T11:55:51Z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154B07684106421295A7799290700A5E</vt:lpwstr>
  </property>
  <property fmtid="{D5CDD505-2E9C-101B-9397-08002B2CF9AE}" pid="3" name="KSOProductBuildVer">
    <vt:lpwstr>1046-11.2.0.11306</vt:lpwstr>
  </property>
</Properties>
</file>